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3"/>
  </bookViews>
  <sheets>
    <sheet name="Version_Kennwort" sheetId="1" r:id="rId1"/>
    <sheet name="Erfassungsblatt" sheetId="2" r:id="rId2"/>
    <sheet name="Handelsrecht" sheetId="3" r:id="rId3"/>
    <sheet name="Steuerrecht" sheetId="4" r:id="rId4"/>
  </sheets>
  <definedNames>
    <definedName name="_xlnm.Print_Area" localSheetId="1">'Erfassungsblatt'!$1:$30</definedName>
    <definedName name="_xlnm.Print_Area" localSheetId="0">'Version_Kennwort'!$1:$1</definedName>
  </definedNames>
  <calcPr fullCalcOnLoad="1"/>
</workbook>
</file>

<file path=xl/sharedStrings.xml><?xml version="1.0" encoding="utf-8"?>
<sst xmlns="http://schemas.openxmlformats.org/spreadsheetml/2006/main" count="107" uniqueCount="91">
  <si>
    <t>Name</t>
  </si>
  <si>
    <t>Bruttogehalt/-lohn</t>
  </si>
  <si>
    <t>Zuführung zur Pensions-/Jubiläumsrückstellung</t>
  </si>
  <si>
    <t>Arbeitgeberanteil zur Sozialversicherung</t>
  </si>
  <si>
    <t>Beiträge zur Berufsgenossenschaft</t>
  </si>
  <si>
    <t>1. maßgebliches Arbeitsentgelt</t>
  </si>
  <si>
    <t>Zwischensumme 1</t>
  </si>
  <si>
    <t>anteilige Gemeinkosten</t>
  </si>
  <si>
    <t>Zwischensumme 2</t>
  </si>
  <si>
    <t>Kostensteigerung Folgejahr</t>
  </si>
  <si>
    <t>Mandant:</t>
  </si>
  <si>
    <t>Bewertungsstichtag:</t>
  </si>
  <si>
    <t>maßgebliches Arbeitsentgelt</t>
  </si>
  <si>
    <t>2. Arbeitstage</t>
  </si>
  <si>
    <t>regelmäßige Arbeitstage pro Woche</t>
  </si>
  <si>
    <t>Hochrechnung auf Betrachtungszeitraum</t>
  </si>
  <si>
    <t>abzgl. Feiertage</t>
  </si>
  <si>
    <t>regelmäßige Arbeitstage</t>
  </si>
  <si>
    <t>abzgl. Urlaubsanspruch</t>
  </si>
  <si>
    <t>tatsächliche Arbeitstage</t>
  </si>
  <si>
    <t>3. Rückstellungsberechnung</t>
  </si>
  <si>
    <t>= Urlaubsentgelt pro Tag</t>
  </si>
  <si>
    <t>x Resturlaub</t>
  </si>
  <si>
    <t>Bilanzansatz</t>
  </si>
  <si>
    <t>1.</t>
  </si>
  <si>
    <t>2.</t>
  </si>
  <si>
    <t>3.</t>
  </si>
  <si>
    <t>Nicht ausbezahltes Urlaubsgeld bedarf einer gesonderten Rückstellung.</t>
  </si>
  <si>
    <t>4.</t>
  </si>
  <si>
    <t>5.</t>
  </si>
  <si>
    <t>Sondervergütungen</t>
  </si>
  <si>
    <t>1. Resturlaubstage</t>
  </si>
  <si>
    <t>2. regelmäßige Arbeitstage pro Woche</t>
  </si>
  <si>
    <t>3. Urlaubsanspruch pro Jahr</t>
  </si>
  <si>
    <t>7.1 Arbeitgeberanteil zur Sozialversicherung (inkl. Umlagen)</t>
  </si>
  <si>
    <t>9.1 Beiträge zur Berufsgenossenschaft in € (Vorrang)</t>
  </si>
  <si>
    <t>9.2 Beiträge zur Berufsgenossenschaft in % vom ansatzfähigen Bruttogehalt/-lohn</t>
  </si>
  <si>
    <t>10. Gemeinkostenanteil</t>
  </si>
  <si>
    <t>11. Kostensteigerung Folgejahr</t>
  </si>
  <si>
    <t>6. zusätzliche vermögenswirksame Leistungen</t>
  </si>
  <si>
    <t>Meier</t>
  </si>
  <si>
    <t>Müller</t>
  </si>
  <si>
    <t>Schulze</t>
  </si>
  <si>
    <t>Mustermandant</t>
  </si>
  <si>
    <t xml:space="preserve">5.1 Bruttogehalt/-lohn </t>
  </si>
  <si>
    <t>6.</t>
  </si>
  <si>
    <t>Die standardisierte Behandlung der Feiertage (= max. 12 Tage) entspricht der herrschenden Meinung in der Literatur.</t>
  </si>
  <si>
    <t>8. Zuführung zur Pensions-/ Jubiläumsrückstellung pro Jahr</t>
  </si>
  <si>
    <r>
      <t>÷</t>
    </r>
    <r>
      <rPr>
        <sz val="8"/>
        <rFont val="Arial"/>
        <family val="2"/>
      </rPr>
      <t xml:space="preserve"> tatsächliche Arbeitstage</t>
    </r>
  </si>
  <si>
    <t>Erfassungsblatt</t>
  </si>
  <si>
    <t>4. Ausfalltage pro Jahr (z. B. Krankheit)</t>
  </si>
  <si>
    <t>Berechnung Handelsrecht</t>
  </si>
  <si>
    <t>Berechnung Steuerrecht</t>
  </si>
  <si>
    <t>Das Excel-Tool ist für die individuelle Urlaubsrückstellungsberechnung optimiert, kann aber auch für die Durchschnittsberechnung genutzt werden, in dem alle Angaben bis auf den Betrachtungszeitraum, dem Gemeinkostenanteil und der Kostensteigerung für die gesamte Belegschaft aufsummiert in der Spalte eines Arbeitnehmers eingegeben wird.</t>
  </si>
  <si>
    <t>Dieses Tool ist für die vereinfachte Jahresbetrachtung verwendbar. Sollten nicht für alle Mitarbeiter die Jahreswerte herangezogen werden können, muss grundsätzlich auf das umfangreichere Tool zurückgegriffen werden.</t>
  </si>
  <si>
    <t>Bei mehr als 10 Arbeitnehmern muss das Tool ggf. mehrfach verwendet werden.</t>
  </si>
  <si>
    <t>Bruttogehalt/-lohn ist der gesamte Vergütungsanteil mit Ausnahme von Überstundenvergütungen, des Urlaubsgelds und den vermögenswirksamen Leistungen.</t>
  </si>
  <si>
    <t>5.2 enthaltene (freiwillige) Sondervergütungen</t>
  </si>
  <si>
    <t>5.3 enthaltene vermögenswirksame Leistungen</t>
  </si>
  <si>
    <t>7.2 enthaltener Anteil für (freiwillige) Sondervergütungen</t>
  </si>
  <si>
    <t>7.3 enthaltener Anteil für vermögenswirksame Leistungen</t>
  </si>
  <si>
    <t>zusätzliche vermögenswirksame Leistungen</t>
  </si>
  <si>
    <t>abzgl. sonstiger Ausfallzeiten</t>
  </si>
  <si>
    <t>= Rückstellungsbetrag</t>
  </si>
  <si>
    <t>vermögenswirksame Leistungen</t>
  </si>
  <si>
    <t>Vorliegen einer aktuelleren Version der NWB Datenbank prüfen.</t>
  </si>
  <si>
    <t>Der NWB Verlag übernimmt keine Gewähr und keine Haftung für die Richtigkeit der Ergebnisse.</t>
  </si>
  <si>
    <t>Im Übrigen gelten die die aktuellen AGB der NWB Datenbank und des NWB Verlages.</t>
  </si>
  <si>
    <t xml:space="preserve">Das Kennwort für die Aufhebung des Schreibschutzes lautet: </t>
  </si>
  <si>
    <t>nwbverlag</t>
  </si>
  <si>
    <t>Bitte beachten Sie, dass sich eine Veränderung der Gestaltung des Formulars auch</t>
  </si>
  <si>
    <t xml:space="preserve">auf die Richtigkeit der Berechnungsformeln auswirken können. </t>
  </si>
  <si>
    <t>NWB Verlag GmbH &amp; Co. KG</t>
  </si>
  <si>
    <t xml:space="preserve">vertreten durch den Geschäftsführer </t>
  </si>
  <si>
    <t xml:space="preserve">Dr. Ludger Kleyboldt </t>
  </si>
  <si>
    <t xml:space="preserve">Eschstr. 22 </t>
  </si>
  <si>
    <t xml:space="preserve">44629 Herne </t>
  </si>
  <si>
    <t>www.nwb.de   </t>
  </si>
  <si>
    <t xml:space="preserve">AG Bochum HRA 5124 </t>
  </si>
  <si>
    <t xml:space="preserve">USt-IdNr.: DE125418075 </t>
  </si>
  <si>
    <t xml:space="preserve">Fon 02323.141-960 </t>
  </si>
  <si>
    <t xml:space="preserve">Fax 02323.141-173 </t>
  </si>
  <si>
    <t>support@nwb.de</t>
  </si>
  <si>
    <t>Support:</t>
  </si>
  <si>
    <t>NWB Datenbank DokID VAAAE-01553</t>
  </si>
  <si>
    <t>1. Versionshinweis</t>
  </si>
  <si>
    <t>2. Fachliche Hinweise</t>
  </si>
  <si>
    <t>3. Schreibschutz/Kennwort</t>
  </si>
  <si>
    <t>4. Haftungsausschluss / AGB</t>
  </si>
  <si>
    <t>5. Impressum</t>
  </si>
  <si>
    <t>VZ 2015 - Version 1.0</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</si>
</sst>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_ ;\-#,##0\ "/>
    <numFmt numFmtId="166" formatCode="#,##0.00_ ;\-#,##0.00\ "/>
    <numFmt numFmtId="167" formatCode="#,##0.0_ ;\-#,##0.0\ "/>
    <numFmt numFmtId="168" formatCode="[$-407]dddd\,\ d\.\ mmmm\ yyyy"/>
    <numFmt numFmtId="169" formatCode="0.0%"/>
  </numFmts>
  <fonts count="53">
    <font>
      <sz val="10"/>
      <name val="Arial"/>
      <family val="0"/>
    </font>
    <font>
      <b/>
      <sz val="10"/>
      <name val="Arial"/>
      <family val="2"/>
    </font>
    <font>
      <sz val="8"/>
      <name val="Arial"/>
      <family val="2"/>
    </font>
    <font>
      <b/>
      <sz val="8"/>
      <name val="Arial"/>
      <family val="2"/>
    </font>
    <font>
      <sz val="9"/>
      <name val="Arial"/>
      <family val="2"/>
    </font>
    <font>
      <b/>
      <sz val="12"/>
      <name val="Arial"/>
      <family val="2"/>
    </font>
    <font>
      <b/>
      <sz val="11"/>
      <name val="Arial"/>
      <family val="2"/>
    </font>
    <font>
      <b/>
      <sz val="14"/>
      <name val="Arial"/>
      <family val="2"/>
    </font>
    <font>
      <sz val="10"/>
      <color indexed="12"/>
      <name val="Arial"/>
      <family val="2"/>
    </font>
    <font>
      <sz val="14"/>
      <name val="Arial"/>
      <family val="2"/>
    </font>
    <font>
      <b/>
      <u val="single"/>
      <sz val="11"/>
      <name val="Arial"/>
      <family val="2"/>
    </font>
    <font>
      <sz val="11"/>
      <name val="Arial"/>
      <family val="2"/>
    </font>
    <font>
      <u val="single"/>
      <sz val="10"/>
      <color indexed="12"/>
      <name val="Arial"/>
      <family val="2"/>
    </font>
    <font>
      <u val="single"/>
      <sz val="11"/>
      <color indexed="12"/>
      <name val="Arial"/>
      <family val="2"/>
    </font>
    <font>
      <u val="single"/>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20"/>
      <color indexed="8"/>
      <name val="Tahoma"/>
      <family val="0"/>
    </font>
    <font>
      <sz val="16"/>
      <color indexed="8"/>
      <name val="Tahoma"/>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09">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0" fontId="1" fillId="0" borderId="0" xfId="0" applyFont="1" applyAlignment="1">
      <alignment horizontal="center"/>
    </xf>
    <xf numFmtId="0" fontId="2" fillId="0" borderId="0" xfId="0" applyFont="1" applyFill="1" applyAlignment="1">
      <alignment/>
    </xf>
    <xf numFmtId="0" fontId="2" fillId="0" borderId="0" xfId="0" applyFont="1" applyFill="1" applyAlignment="1">
      <alignment horizontal="center"/>
    </xf>
    <xf numFmtId="0" fontId="2" fillId="0" borderId="10"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7" fontId="2" fillId="0" borderId="13" xfId="0" applyNumberFormat="1" applyFont="1" applyFill="1" applyBorder="1" applyAlignment="1">
      <alignment horizontal="right"/>
    </xf>
    <xf numFmtId="164" fontId="2" fillId="0" borderId="13" xfId="0" applyNumberFormat="1" applyFont="1" applyFill="1" applyBorder="1" applyAlignment="1">
      <alignment horizontal="right"/>
    </xf>
    <xf numFmtId="167" fontId="2" fillId="0" borderId="13" xfId="0" applyNumberFormat="1" applyFont="1" applyFill="1" applyBorder="1" applyAlignment="1">
      <alignment horizontal="right"/>
    </xf>
    <xf numFmtId="7" fontId="2" fillId="0" borderId="14" xfId="0" applyNumberFormat="1" applyFont="1" applyFill="1" applyBorder="1" applyAlignment="1">
      <alignment horizontal="right"/>
    </xf>
    <xf numFmtId="0" fontId="4" fillId="0" borderId="0" xfId="0" applyFont="1" applyAlignment="1">
      <alignment/>
    </xf>
    <xf numFmtId="14" fontId="0" fillId="0" borderId="0" xfId="0" applyNumberFormat="1" applyAlignment="1">
      <alignment/>
    </xf>
    <xf numFmtId="14" fontId="0" fillId="0" borderId="0" xfId="0" applyNumberFormat="1" applyAlignment="1">
      <alignment horizontal="center"/>
    </xf>
    <xf numFmtId="0" fontId="1" fillId="0" borderId="0" xfId="0" applyFont="1" applyAlignment="1">
      <alignment/>
    </xf>
    <xf numFmtId="7" fontId="2" fillId="0" borderId="12" xfId="0" applyNumberFormat="1" applyFont="1" applyFill="1" applyBorder="1" applyAlignment="1">
      <alignment horizontal="right"/>
    </xf>
    <xf numFmtId="167"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0" fontId="0" fillId="0" borderId="14" xfId="0" applyFill="1" applyBorder="1" applyAlignment="1">
      <alignment horizontal="center"/>
    </xf>
    <xf numFmtId="0" fontId="0" fillId="0" borderId="15" xfId="0" applyFill="1" applyBorder="1" applyAlignment="1">
      <alignment horizontal="center"/>
    </xf>
    <xf numFmtId="0" fontId="2" fillId="0" borderId="16" xfId="0" applyFont="1" applyFill="1" applyBorder="1" applyAlignment="1">
      <alignment horizontal="center"/>
    </xf>
    <xf numFmtId="0" fontId="2" fillId="0" borderId="10" xfId="0" applyFont="1" applyFill="1" applyBorder="1" applyAlignment="1">
      <alignment horizontal="center"/>
    </xf>
    <xf numFmtId="0" fontId="0" fillId="0" borderId="14" xfId="0" applyBorder="1" applyAlignment="1">
      <alignment horizontal="right"/>
    </xf>
    <xf numFmtId="0" fontId="0" fillId="0" borderId="15" xfId="0" applyBorder="1" applyAlignment="1">
      <alignment horizontal="right"/>
    </xf>
    <xf numFmtId="0" fontId="2" fillId="0" borderId="16" xfId="0" applyFont="1" applyFill="1" applyBorder="1" applyAlignment="1">
      <alignment horizontal="right"/>
    </xf>
    <xf numFmtId="0" fontId="2" fillId="0" borderId="10" xfId="0" applyFont="1" applyFill="1" applyBorder="1" applyAlignment="1">
      <alignment horizontal="right"/>
    </xf>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4" xfId="0" applyFont="1" applyBorder="1" applyAlignment="1">
      <alignment horizontal="right"/>
    </xf>
    <xf numFmtId="0" fontId="2" fillId="0" borderId="15" xfId="0" applyFont="1" applyBorder="1" applyAlignment="1">
      <alignment horizontal="right"/>
    </xf>
    <xf numFmtId="0" fontId="0" fillId="0" borderId="17" xfId="0" applyFill="1" applyBorder="1" applyAlignment="1">
      <alignment/>
    </xf>
    <xf numFmtId="0" fontId="2" fillId="0" borderId="13" xfId="0" applyFont="1" applyFill="1" applyBorder="1" applyAlignment="1">
      <alignment horizontal="center"/>
    </xf>
    <xf numFmtId="0" fontId="2" fillId="0" borderId="17" xfId="0" applyFont="1" applyFill="1" applyBorder="1" applyAlignment="1">
      <alignment/>
    </xf>
    <xf numFmtId="0" fontId="4" fillId="0" borderId="0" xfId="0" applyFont="1" applyAlignment="1">
      <alignment vertical="top"/>
    </xf>
    <xf numFmtId="0" fontId="0" fillId="0" borderId="11" xfId="0" applyFont="1" applyFill="1" applyBorder="1" applyAlignment="1">
      <alignment horizontal="center"/>
    </xf>
    <xf numFmtId="0" fontId="0" fillId="0" borderId="12" xfId="0" applyFont="1" applyFill="1" applyBorder="1" applyAlignment="1">
      <alignment horizontal="center"/>
    </xf>
    <xf numFmtId="0" fontId="1" fillId="0" borderId="13" xfId="0" applyFont="1" applyFill="1" applyBorder="1" applyAlignment="1">
      <alignment wrapText="1"/>
    </xf>
    <xf numFmtId="0" fontId="1" fillId="0" borderId="13" xfId="0" applyFont="1" applyFill="1" applyBorder="1" applyAlignment="1">
      <alignment vertical="center" wrapText="1"/>
    </xf>
    <xf numFmtId="0" fontId="8" fillId="0" borderId="18" xfId="0" applyFont="1" applyFill="1" applyBorder="1" applyAlignment="1">
      <alignment horizontal="right" vertical="center"/>
    </xf>
    <xf numFmtId="0" fontId="8" fillId="0" borderId="11" xfId="0" applyFont="1" applyFill="1" applyBorder="1" applyAlignment="1">
      <alignment horizontal="right" vertical="center"/>
    </xf>
    <xf numFmtId="0" fontId="8" fillId="0" borderId="12" xfId="0" applyFont="1" applyFill="1" applyBorder="1" applyAlignment="1">
      <alignment horizontal="right" vertical="center"/>
    </xf>
    <xf numFmtId="0" fontId="8" fillId="0" borderId="18"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7" fontId="8" fillId="0" borderId="18" xfId="0" applyNumberFormat="1" applyFont="1" applyFill="1" applyBorder="1" applyAlignment="1">
      <alignment horizontal="right"/>
    </xf>
    <xf numFmtId="7" fontId="8" fillId="0" borderId="11" xfId="0" applyNumberFormat="1" applyFont="1" applyFill="1" applyBorder="1" applyAlignment="1">
      <alignment horizontal="right"/>
    </xf>
    <xf numFmtId="164" fontId="8" fillId="0" borderId="11" xfId="0" applyNumberFormat="1" applyFont="1" applyFill="1" applyBorder="1" applyAlignment="1">
      <alignment horizontal="right"/>
    </xf>
    <xf numFmtId="164" fontId="8" fillId="0" borderId="12" xfId="0" applyNumberFormat="1" applyFont="1" applyFill="1" applyBorder="1" applyAlignment="1">
      <alignment horizontal="right"/>
    </xf>
    <xf numFmtId="0" fontId="1" fillId="33" borderId="13" xfId="0" applyFont="1" applyFill="1" applyBorder="1" applyAlignment="1">
      <alignment vertical="center" wrapText="1"/>
    </xf>
    <xf numFmtId="0" fontId="1" fillId="0" borderId="13" xfId="0" applyFont="1" applyFill="1" applyBorder="1" applyAlignment="1">
      <alignment horizontal="center"/>
    </xf>
    <xf numFmtId="0" fontId="3" fillId="33" borderId="13" xfId="0" applyFont="1" applyFill="1" applyBorder="1" applyAlignment="1">
      <alignment/>
    </xf>
    <xf numFmtId="0" fontId="2" fillId="33" borderId="13" xfId="0" applyFont="1" applyFill="1" applyBorder="1" applyAlignment="1">
      <alignment/>
    </xf>
    <xf numFmtId="0" fontId="2" fillId="33" borderId="13" xfId="0" applyFont="1" applyFill="1" applyBorder="1" applyAlignment="1">
      <alignment horizontal="left"/>
    </xf>
    <xf numFmtId="0" fontId="3" fillId="33" borderId="19" xfId="0" applyFont="1" applyFill="1" applyBorder="1" applyAlignment="1">
      <alignment/>
    </xf>
    <xf numFmtId="0" fontId="2" fillId="33" borderId="13" xfId="0" applyFont="1" applyFill="1" applyBorder="1" applyAlignment="1" quotePrefix="1">
      <alignment/>
    </xf>
    <xf numFmtId="0" fontId="5" fillId="33" borderId="13" xfId="0" applyFont="1" applyFill="1" applyBorder="1" applyAlignment="1">
      <alignment/>
    </xf>
    <xf numFmtId="0" fontId="3" fillId="0" borderId="13" xfId="0" applyFont="1" applyFill="1" applyBorder="1" applyAlignment="1">
      <alignment horizontal="center"/>
    </xf>
    <xf numFmtId="0" fontId="3" fillId="33" borderId="13" xfId="0" applyFont="1" applyFill="1" applyBorder="1" applyAlignment="1">
      <alignment/>
    </xf>
    <xf numFmtId="0" fontId="3" fillId="33" borderId="19" xfId="0" applyFont="1" applyFill="1" applyBorder="1" applyAlignment="1">
      <alignment/>
    </xf>
    <xf numFmtId="0" fontId="2" fillId="33" borderId="13" xfId="0" applyFont="1" applyFill="1" applyBorder="1" applyAlignment="1">
      <alignment/>
    </xf>
    <xf numFmtId="0" fontId="6" fillId="33" borderId="13" xfId="0" applyFont="1" applyFill="1" applyBorder="1" applyAlignment="1">
      <alignment/>
    </xf>
    <xf numFmtId="0" fontId="9" fillId="0" borderId="0" xfId="0" applyFont="1" applyAlignment="1">
      <alignment/>
    </xf>
    <xf numFmtId="0" fontId="7" fillId="0" borderId="0" xfId="0" applyFont="1" applyAlignment="1">
      <alignment horizontal="center"/>
    </xf>
    <xf numFmtId="0" fontId="4" fillId="0" borderId="0" xfId="0" applyFont="1" applyAlignment="1">
      <alignment horizontal="right" vertical="top"/>
    </xf>
    <xf numFmtId="0" fontId="3" fillId="33" borderId="13" xfId="0" applyFont="1" applyFill="1" applyBorder="1" applyAlignment="1">
      <alignment horizontal="left"/>
    </xf>
    <xf numFmtId="0" fontId="2" fillId="33" borderId="13" xfId="0" applyFont="1" applyFill="1" applyBorder="1" applyAlignment="1">
      <alignment horizontal="left"/>
    </xf>
    <xf numFmtId="7" fontId="3" fillId="0" borderId="13" xfId="0" applyNumberFormat="1" applyFont="1" applyFill="1" applyBorder="1" applyAlignment="1">
      <alignment horizontal="right"/>
    </xf>
    <xf numFmtId="0" fontId="8" fillId="34" borderId="13" xfId="0" applyFont="1" applyFill="1" applyBorder="1" applyAlignment="1" applyProtection="1">
      <alignment horizontal="center" vertical="center"/>
      <protection locked="0"/>
    </xf>
    <xf numFmtId="0" fontId="8" fillId="34" borderId="13" xfId="0" applyFont="1" applyFill="1" applyBorder="1" applyAlignment="1" applyProtection="1">
      <alignment horizontal="right" vertical="center"/>
      <protection locked="0"/>
    </xf>
    <xf numFmtId="7" fontId="8" fillId="34" borderId="13" xfId="0" applyNumberFormat="1" applyFont="1" applyFill="1" applyBorder="1" applyAlignment="1" applyProtection="1">
      <alignment horizontal="right" vertical="center"/>
      <protection locked="0"/>
    </xf>
    <xf numFmtId="164" fontId="8" fillId="34" borderId="13" xfId="0" applyNumberFormat="1" applyFont="1" applyFill="1" applyBorder="1" applyAlignment="1" applyProtection="1">
      <alignment horizontal="right" vertical="center"/>
      <protection locked="0"/>
    </xf>
    <xf numFmtId="10" fontId="8" fillId="34" borderId="13" xfId="51" applyNumberFormat="1" applyFont="1" applyFill="1" applyBorder="1" applyAlignment="1" applyProtection="1">
      <alignment horizontal="right" vertical="center"/>
      <protection locked="0"/>
    </xf>
    <xf numFmtId="9" fontId="8" fillId="34" borderId="13" xfId="51" applyFont="1" applyFill="1" applyBorder="1" applyAlignment="1" applyProtection="1">
      <alignment horizontal="right" vertical="center"/>
      <protection locked="0"/>
    </xf>
    <xf numFmtId="10" fontId="8" fillId="34" borderId="13" xfId="0" applyNumberFormat="1" applyFont="1" applyFill="1" applyBorder="1" applyAlignment="1" applyProtection="1">
      <alignment horizontal="right" vertical="center"/>
      <protection locked="0"/>
    </xf>
    <xf numFmtId="0" fontId="11" fillId="2" borderId="0" xfId="0" applyFont="1" applyFill="1" applyAlignment="1">
      <alignment/>
    </xf>
    <xf numFmtId="0" fontId="0" fillId="0" borderId="0" xfId="0" applyAlignment="1">
      <alignment/>
    </xf>
    <xf numFmtId="0" fontId="13" fillId="2" borderId="0" xfId="48" applyFont="1" applyFill="1" applyAlignment="1" applyProtection="1">
      <alignment/>
      <protection/>
    </xf>
    <xf numFmtId="0" fontId="14" fillId="2" borderId="0" xfId="0" applyFont="1" applyFill="1" applyAlignment="1">
      <alignment/>
    </xf>
    <xf numFmtId="0" fontId="10" fillId="2" borderId="0" xfId="0" applyFont="1" applyFill="1" applyAlignment="1">
      <alignment/>
    </xf>
    <xf numFmtId="0" fontId="6" fillId="2" borderId="0" xfId="0" applyFont="1" applyFill="1" applyAlignment="1">
      <alignment/>
    </xf>
    <xf numFmtId="0" fontId="11" fillId="2" borderId="0" xfId="0" applyFont="1" applyFill="1" applyAlignment="1">
      <alignment/>
    </xf>
    <xf numFmtId="0" fontId="11" fillId="2" borderId="0" xfId="0" applyFont="1" applyFill="1" applyAlignment="1">
      <alignment wrapText="1"/>
    </xf>
    <xf numFmtId="0" fontId="14" fillId="2" borderId="0" xfId="0" applyFont="1" applyFill="1" applyAlignment="1">
      <alignment wrapText="1"/>
    </xf>
    <xf numFmtId="0" fontId="4" fillId="0" borderId="0" xfId="0" applyFont="1" applyAlignment="1">
      <alignment wrapText="1"/>
    </xf>
    <xf numFmtId="0" fontId="0" fillId="0" borderId="0" xfId="0" applyAlignment="1">
      <alignment wrapText="1"/>
    </xf>
    <xf numFmtId="0" fontId="11" fillId="2" borderId="0" xfId="0" applyFont="1" applyFill="1" applyAlignment="1">
      <alignment vertical="top"/>
    </xf>
    <xf numFmtId="0" fontId="11" fillId="2" borderId="0" xfId="0" applyFont="1" applyFill="1" applyAlignment="1">
      <alignment/>
    </xf>
    <xf numFmtId="0" fontId="6" fillId="2" borderId="0" xfId="0" applyFont="1" applyFill="1" applyAlignment="1">
      <alignment/>
    </xf>
    <xf numFmtId="0" fontId="10" fillId="2" borderId="0" xfId="0" applyFont="1" applyFill="1" applyAlignment="1">
      <alignment/>
    </xf>
    <xf numFmtId="0" fontId="0" fillId="0" borderId="0" xfId="0" applyAlignment="1">
      <alignment/>
    </xf>
    <xf numFmtId="0" fontId="11" fillId="2" borderId="0" xfId="0" applyFont="1" applyFill="1" applyAlignment="1">
      <alignment/>
    </xf>
    <xf numFmtId="0" fontId="12" fillId="0" borderId="0" xfId="48" applyFill="1" applyAlignment="1" applyProtection="1">
      <alignment/>
      <protection locked="0"/>
    </xf>
    <xf numFmtId="0" fontId="13" fillId="2" borderId="0" xfId="48" applyFont="1" applyFill="1" applyAlignment="1" applyProtection="1">
      <alignment/>
      <protection locked="0"/>
    </xf>
    <xf numFmtId="0" fontId="0" fillId="0" borderId="0" xfId="0" applyAlignment="1" applyProtection="1">
      <alignment/>
      <protection locked="0"/>
    </xf>
    <xf numFmtId="0" fontId="8" fillId="34" borderId="0" xfId="0" applyFont="1" applyFill="1" applyAlignment="1" applyProtection="1">
      <alignment horizontal="left"/>
      <protection locked="0"/>
    </xf>
    <xf numFmtId="14" fontId="8" fillId="34" borderId="0" xfId="0" applyNumberFormat="1" applyFont="1" applyFill="1" applyAlignment="1" applyProtection="1">
      <alignment horizontal="left"/>
      <protection locked="0"/>
    </xf>
    <xf numFmtId="0" fontId="7" fillId="0" borderId="0" xfId="0" applyFont="1" applyAlignment="1">
      <alignment horizontal="center"/>
    </xf>
    <xf numFmtId="7" fontId="5" fillId="0" borderId="18" xfId="0" applyNumberFormat="1" applyFont="1" applyFill="1" applyBorder="1" applyAlignment="1">
      <alignment horizontal="center"/>
    </xf>
    <xf numFmtId="7" fontId="5" fillId="0" borderId="12" xfId="0" applyNumberFormat="1" applyFont="1" applyFill="1" applyBorder="1" applyAlignment="1">
      <alignment horizontal="center"/>
    </xf>
    <xf numFmtId="0" fontId="1" fillId="0" borderId="0" xfId="0" applyFont="1" applyAlignment="1">
      <alignment horizontal="left"/>
    </xf>
    <xf numFmtId="14" fontId="1" fillId="0" borderId="0" xfId="0" applyNumberFormat="1" applyFont="1" applyAlignment="1">
      <alignment horizontal="left"/>
    </xf>
    <xf numFmtId="7" fontId="6" fillId="0" borderId="11" xfId="0" applyNumberFormat="1" applyFont="1" applyFill="1" applyBorder="1" applyAlignment="1">
      <alignment horizontal="center"/>
    </xf>
    <xf numFmtId="7" fontId="6" fillId="0" borderId="12" xfId="0" applyNumberFormat="1" applyFont="1" applyFill="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2</xdr:col>
      <xdr:colOff>0</xdr:colOff>
      <xdr:row>0</xdr:row>
      <xdr:rowOff>438150</xdr:rowOff>
    </xdr:to>
    <xdr:sp>
      <xdr:nvSpPr>
        <xdr:cNvPr id="1" name="Rechteck 59"/>
        <xdr:cNvSpPr>
          <a:spLocks/>
        </xdr:cNvSpPr>
      </xdr:nvSpPr>
      <xdr:spPr>
        <a:xfrm>
          <a:off x="9525" y="19050"/>
          <a:ext cx="8763000" cy="4191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cmpd="sng">
          <a:solidFill>
            <a:srgbClr val="798486"/>
          </a:solidFill>
          <a:headEnd type="none"/>
          <a:tailEnd type="none"/>
        </a:ln>
      </xdr:spPr>
      <xdr:txBody>
        <a:bodyPr vertOverflow="clip" wrap="square" anchor="ctr"/>
        <a:p>
          <a:pPr algn="l">
            <a:defRPr/>
          </a:pPr>
          <a:r>
            <a:rPr lang="en-US" cap="none" sz="2000" b="0" i="0" u="none" baseline="0">
              <a:solidFill>
                <a:srgbClr val="000000"/>
              </a:solidFill>
            </a:rPr>
            <a:t>Urlaubsrückstellungen - Jahresbetrachtung</a:t>
          </a:r>
        </a:p>
      </xdr:txBody>
    </xdr:sp>
    <xdr:clientData/>
  </xdr:twoCellAnchor>
  <xdr:twoCellAnchor>
    <xdr:from>
      <xdr:col>1</xdr:col>
      <xdr:colOff>5105400</xdr:colOff>
      <xdr:row>0</xdr:row>
      <xdr:rowOff>85725</xdr:rowOff>
    </xdr:from>
    <xdr:to>
      <xdr:col>1</xdr:col>
      <xdr:colOff>6343650</xdr:colOff>
      <xdr:row>0</xdr:row>
      <xdr:rowOff>381000</xdr:rowOff>
    </xdr:to>
    <xdr:pic>
      <xdr:nvPicPr>
        <xdr:cNvPr id="2" name="Grafik 2" descr="nwb_logo.gif"/>
        <xdr:cNvPicPr preferRelativeResize="1">
          <a:picLocks noChangeAspect="1"/>
        </xdr:cNvPicPr>
      </xdr:nvPicPr>
      <xdr:blipFill>
        <a:blip r:embed="rId1"/>
        <a:stretch>
          <a:fillRect/>
        </a:stretch>
      </xdr:blipFill>
      <xdr:spPr>
        <a:xfrm>
          <a:off x="5305425" y="85725"/>
          <a:ext cx="1238250" cy="295275"/>
        </a:xfrm>
        <a:prstGeom prst="rect">
          <a:avLst/>
        </a:prstGeom>
        <a:noFill/>
        <a:ln w="9525" cmpd="sng">
          <a:noFill/>
        </a:ln>
      </xdr:spPr>
    </xdr:pic>
    <xdr:clientData/>
  </xdr:twoCellAnchor>
  <xdr:twoCellAnchor>
    <xdr:from>
      <xdr:col>0</xdr:col>
      <xdr:colOff>9525</xdr:colOff>
      <xdr:row>0</xdr:row>
      <xdr:rowOff>19050</xdr:rowOff>
    </xdr:from>
    <xdr:to>
      <xdr:col>2</xdr:col>
      <xdr:colOff>0</xdr:colOff>
      <xdr:row>2</xdr:row>
      <xdr:rowOff>152400</xdr:rowOff>
    </xdr:to>
    <xdr:sp>
      <xdr:nvSpPr>
        <xdr:cNvPr id="3" name="Rechteck 59"/>
        <xdr:cNvSpPr>
          <a:spLocks/>
        </xdr:cNvSpPr>
      </xdr:nvSpPr>
      <xdr:spPr>
        <a:xfrm>
          <a:off x="9525" y="19050"/>
          <a:ext cx="8763000" cy="8763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cmpd="sng">
          <a:solidFill>
            <a:srgbClr val="798486"/>
          </a:solidFill>
          <a:headEnd type="none"/>
          <a:tailEnd type="none"/>
        </a:ln>
      </xdr:spPr>
      <xdr:txBody>
        <a:bodyPr vertOverflow="clip" wrap="square" anchor="ctr"/>
        <a:p>
          <a:pPr algn="ctr">
            <a:defRPr/>
          </a:pPr>
          <a:r>
            <a:rPr lang="en-US" cap="none" sz="2000" b="0" i="0" u="none" baseline="0">
              <a:solidFill>
                <a:srgbClr val="000000"/>
              </a:solidFill>
            </a:rPr>
            <a:t>Urlaubsrückstellungen - Jahresbetrachtung
</a:t>
          </a:r>
          <a:r>
            <a:rPr lang="en-US" cap="none" sz="1600" b="0" i="0" u="none" baseline="0">
              <a:solidFill>
                <a:srgbClr val="000000"/>
              </a:solidFill>
            </a:rPr>
            <a:t>- Version/Kennwort -</a:t>
          </a:r>
        </a:p>
      </xdr:txBody>
    </xdr:sp>
    <xdr:clientData/>
  </xdr:twoCellAnchor>
  <xdr:twoCellAnchor>
    <xdr:from>
      <xdr:col>1</xdr:col>
      <xdr:colOff>7419975</xdr:colOff>
      <xdr:row>0</xdr:row>
      <xdr:rowOff>85725</xdr:rowOff>
    </xdr:from>
    <xdr:to>
      <xdr:col>255</xdr:col>
      <xdr:colOff>771525</xdr:colOff>
      <xdr:row>0</xdr:row>
      <xdr:rowOff>381000</xdr:rowOff>
    </xdr:to>
    <xdr:pic>
      <xdr:nvPicPr>
        <xdr:cNvPr id="4" name="Grafik 2" descr="nwb_logo.gif"/>
        <xdr:cNvPicPr preferRelativeResize="1">
          <a:picLocks noChangeAspect="1"/>
        </xdr:cNvPicPr>
      </xdr:nvPicPr>
      <xdr:blipFill>
        <a:blip r:embed="rId1"/>
        <a:stretch>
          <a:fillRect/>
        </a:stretch>
      </xdr:blipFill>
      <xdr:spPr>
        <a:xfrm>
          <a:off x="7620000" y="85725"/>
          <a:ext cx="115252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11</xdr:col>
      <xdr:colOff>0</xdr:colOff>
      <xdr:row>1</xdr:row>
      <xdr:rowOff>0</xdr:rowOff>
    </xdr:to>
    <xdr:sp>
      <xdr:nvSpPr>
        <xdr:cNvPr id="1" name="Rechteck 59"/>
        <xdr:cNvSpPr>
          <a:spLocks/>
        </xdr:cNvSpPr>
      </xdr:nvSpPr>
      <xdr:spPr>
        <a:xfrm>
          <a:off x="9525" y="19050"/>
          <a:ext cx="13087350" cy="4476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cmpd="sng">
          <a:solidFill>
            <a:srgbClr val="798486"/>
          </a:solidFill>
          <a:headEnd type="none"/>
          <a:tailEnd type="none"/>
        </a:ln>
      </xdr:spPr>
      <xdr:txBody>
        <a:bodyPr vertOverflow="clip" wrap="square" anchor="ctr"/>
        <a:p>
          <a:pPr algn="ctr">
            <a:defRPr/>
          </a:pPr>
          <a:r>
            <a:rPr lang="en-US" cap="none" sz="2000" b="0" i="0" u="none" baseline="0">
              <a:solidFill>
                <a:srgbClr val="000000"/>
              </a:solidFill>
            </a:rPr>
            <a:t>Urlaubsrückstellungen - Jahresbetrachtung</a:t>
          </a:r>
        </a:p>
      </xdr:txBody>
    </xdr:sp>
    <xdr:clientData/>
  </xdr:twoCellAnchor>
  <xdr:twoCellAnchor>
    <xdr:from>
      <xdr:col>9</xdr:col>
      <xdr:colOff>933450</xdr:colOff>
      <xdr:row>0</xdr:row>
      <xdr:rowOff>0</xdr:rowOff>
    </xdr:from>
    <xdr:to>
      <xdr:col>10</xdr:col>
      <xdr:colOff>1038225</xdr:colOff>
      <xdr:row>0</xdr:row>
      <xdr:rowOff>295275</xdr:rowOff>
    </xdr:to>
    <xdr:pic>
      <xdr:nvPicPr>
        <xdr:cNvPr id="2" name="Grafik 2" descr="nwb_logo.gif"/>
        <xdr:cNvPicPr preferRelativeResize="1">
          <a:picLocks noChangeAspect="1"/>
        </xdr:cNvPicPr>
      </xdr:nvPicPr>
      <xdr:blipFill>
        <a:blip r:embed="rId1"/>
        <a:stretch>
          <a:fillRect/>
        </a:stretch>
      </xdr:blipFill>
      <xdr:spPr>
        <a:xfrm>
          <a:off x="11934825" y="0"/>
          <a:ext cx="115252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11</xdr:col>
      <xdr:colOff>0</xdr:colOff>
      <xdr:row>0</xdr:row>
      <xdr:rowOff>466725</xdr:rowOff>
    </xdr:to>
    <xdr:sp>
      <xdr:nvSpPr>
        <xdr:cNvPr id="1" name="Rechteck 59"/>
        <xdr:cNvSpPr>
          <a:spLocks/>
        </xdr:cNvSpPr>
      </xdr:nvSpPr>
      <xdr:spPr>
        <a:xfrm>
          <a:off x="9525" y="19050"/>
          <a:ext cx="9525000" cy="4476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cmpd="sng">
          <a:solidFill>
            <a:srgbClr val="798486"/>
          </a:solidFill>
          <a:headEnd type="none"/>
          <a:tailEnd type="none"/>
        </a:ln>
      </xdr:spPr>
      <xdr:txBody>
        <a:bodyPr vertOverflow="clip" wrap="square" anchor="ctr"/>
        <a:p>
          <a:pPr algn="ctr">
            <a:defRPr/>
          </a:pPr>
          <a:r>
            <a:rPr lang="en-US" cap="none" sz="2000" b="0" i="0" u="none" baseline="0">
              <a:solidFill>
                <a:srgbClr val="000000"/>
              </a:solidFill>
            </a:rPr>
            <a:t>Urlaubsrückstellungen - Jahresbetrachtung</a:t>
          </a:r>
        </a:p>
      </xdr:txBody>
    </xdr:sp>
    <xdr:clientData/>
  </xdr:twoCellAnchor>
  <xdr:twoCellAnchor>
    <xdr:from>
      <xdr:col>9</xdr:col>
      <xdr:colOff>57150</xdr:colOff>
      <xdr:row>0</xdr:row>
      <xdr:rowOff>85725</xdr:rowOff>
    </xdr:from>
    <xdr:to>
      <xdr:col>10</xdr:col>
      <xdr:colOff>581025</xdr:colOff>
      <xdr:row>0</xdr:row>
      <xdr:rowOff>381000</xdr:rowOff>
    </xdr:to>
    <xdr:pic>
      <xdr:nvPicPr>
        <xdr:cNvPr id="2" name="Grafik 2" descr="nwb_logo.gif"/>
        <xdr:cNvPicPr preferRelativeResize="1">
          <a:picLocks noChangeAspect="1"/>
        </xdr:cNvPicPr>
      </xdr:nvPicPr>
      <xdr:blipFill>
        <a:blip r:embed="rId1"/>
        <a:stretch>
          <a:fillRect/>
        </a:stretch>
      </xdr:blipFill>
      <xdr:spPr>
        <a:xfrm>
          <a:off x="8162925" y="85725"/>
          <a:ext cx="1238250"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11</xdr:col>
      <xdr:colOff>0</xdr:colOff>
      <xdr:row>0</xdr:row>
      <xdr:rowOff>466725</xdr:rowOff>
    </xdr:to>
    <xdr:sp>
      <xdr:nvSpPr>
        <xdr:cNvPr id="1" name="Rechteck 59"/>
        <xdr:cNvSpPr>
          <a:spLocks/>
        </xdr:cNvSpPr>
      </xdr:nvSpPr>
      <xdr:spPr>
        <a:xfrm>
          <a:off x="9525" y="19050"/>
          <a:ext cx="9124950" cy="4476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cmpd="sng">
          <a:solidFill>
            <a:srgbClr val="798486"/>
          </a:solidFill>
          <a:headEnd type="none"/>
          <a:tailEnd type="none"/>
        </a:ln>
      </xdr:spPr>
      <xdr:txBody>
        <a:bodyPr vertOverflow="clip" wrap="square" anchor="ctr"/>
        <a:p>
          <a:pPr algn="ctr">
            <a:defRPr/>
          </a:pPr>
          <a:r>
            <a:rPr lang="en-US" cap="none" sz="2000" b="0" i="0" u="none" baseline="0">
              <a:solidFill>
                <a:srgbClr val="000000"/>
              </a:solidFill>
            </a:rPr>
            <a:t>Urlaubsrückstellungen - Jahresbetrachtung</a:t>
          </a:r>
        </a:p>
      </xdr:txBody>
    </xdr:sp>
    <xdr:clientData/>
  </xdr:twoCellAnchor>
  <xdr:twoCellAnchor>
    <xdr:from>
      <xdr:col>9</xdr:col>
      <xdr:colOff>9525</xdr:colOff>
      <xdr:row>0</xdr:row>
      <xdr:rowOff>85725</xdr:rowOff>
    </xdr:from>
    <xdr:to>
      <xdr:col>10</xdr:col>
      <xdr:colOff>533400</xdr:colOff>
      <xdr:row>0</xdr:row>
      <xdr:rowOff>381000</xdr:rowOff>
    </xdr:to>
    <xdr:pic>
      <xdr:nvPicPr>
        <xdr:cNvPr id="2" name="Grafik 2" descr="nwb_logo.gif"/>
        <xdr:cNvPicPr preferRelativeResize="1">
          <a:picLocks noChangeAspect="1"/>
        </xdr:cNvPicPr>
      </xdr:nvPicPr>
      <xdr:blipFill>
        <a:blip r:embed="rId1"/>
        <a:stretch>
          <a:fillRect/>
        </a:stretch>
      </xdr:blipFill>
      <xdr:spPr>
        <a:xfrm>
          <a:off x="7715250" y="85725"/>
          <a:ext cx="12382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wb.de/" TargetMode="External" /><Relationship Id="rId2" Type="http://schemas.openxmlformats.org/officeDocument/2006/relationships/hyperlink" Target="http://www.nwb-datenbank.de/start/showdoi/?doi=VAAAE-40524&amp;doicheck=6c9b0d7a6393985061af8595e755ed3c&amp;datum=20150712&amp;starter=autoren" TargetMode="External" /><Relationship Id="rId3" Type="http://schemas.openxmlformats.org/officeDocument/2006/relationships/hyperlink" Target="http://datenbank.nwb.de/start/showdoi/?doi=VAAAE-01553&amp;doicheck=595a82442497b4905512c9412568262d&amp;datum=20161116&amp;starter=autoren"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H58"/>
  <sheetViews>
    <sheetView showGridLines="0" zoomScalePageLayoutView="0" workbookViewId="0" topLeftCell="A1">
      <selection activeCell="B24" sqref="B24"/>
    </sheetView>
  </sheetViews>
  <sheetFormatPr defaultColWidth="0" defaultRowHeight="12.75" zeroHeight="1"/>
  <cols>
    <col min="1" max="1" width="3.00390625" style="69" customWidth="1"/>
    <col min="2" max="2" width="128.57421875" style="39" customWidth="1"/>
    <col min="3" max="16384" width="11.57421875" style="14" hidden="1" customWidth="1"/>
  </cols>
  <sheetData>
    <row r="1" ht="34.5" customHeight="1"/>
    <row r="2" spans="1:2" ht="24" customHeight="1">
      <c r="A2" s="80"/>
      <c r="B2" s="80"/>
    </row>
    <row r="3" spans="1:2" ht="24" customHeight="1">
      <c r="A3" s="80"/>
      <c r="B3" s="80"/>
    </row>
    <row r="4" spans="1:8" ht="15" customHeight="1">
      <c r="A4" s="94" t="s">
        <v>85</v>
      </c>
      <c r="B4" s="94"/>
      <c r="C4" s="80"/>
      <c r="D4" s="80"/>
      <c r="E4" s="80"/>
      <c r="F4" s="80"/>
      <c r="G4" s="80"/>
      <c r="H4" s="80"/>
    </row>
    <row r="5" spans="1:8" ht="15" customHeight="1">
      <c r="A5" s="80"/>
      <c r="B5" s="80"/>
      <c r="C5" s="80"/>
      <c r="D5" s="80"/>
      <c r="E5" s="80"/>
      <c r="F5" s="80"/>
      <c r="G5" s="80"/>
      <c r="H5" s="80"/>
    </row>
    <row r="6" spans="1:8" ht="15" customHeight="1">
      <c r="A6" s="96" t="s">
        <v>90</v>
      </c>
      <c r="B6" s="95"/>
      <c r="C6" s="95"/>
      <c r="D6" s="80"/>
      <c r="E6" s="80"/>
      <c r="F6" s="80"/>
      <c r="G6" s="80"/>
      <c r="H6" s="80"/>
    </row>
    <row r="7" spans="1:8" ht="15" customHeight="1">
      <c r="A7" s="80"/>
      <c r="B7" s="80"/>
      <c r="C7" s="80"/>
      <c r="D7" s="80"/>
      <c r="E7" s="80"/>
      <c r="F7" s="80"/>
      <c r="G7" s="80"/>
      <c r="H7" s="80"/>
    </row>
    <row r="8" spans="1:8" ht="15" customHeight="1">
      <c r="A8" s="97" t="s">
        <v>65</v>
      </c>
      <c r="B8" s="97"/>
      <c r="C8" s="97"/>
      <c r="D8" s="97"/>
      <c r="E8" s="97"/>
      <c r="F8" s="97"/>
      <c r="G8" s="80"/>
      <c r="H8" s="80"/>
    </row>
    <row r="9" spans="1:8" ht="15" customHeight="1">
      <c r="A9" s="80"/>
      <c r="B9" s="80"/>
      <c r="C9" s="80"/>
      <c r="D9" s="80"/>
      <c r="E9" s="80"/>
      <c r="F9" s="80"/>
      <c r="G9" s="80"/>
      <c r="H9" s="80"/>
    </row>
    <row r="10" spans="1:8" ht="15" customHeight="1">
      <c r="A10" s="96" t="s">
        <v>84</v>
      </c>
      <c r="B10" s="96"/>
      <c r="C10" s="96"/>
      <c r="D10" s="95"/>
      <c r="E10" s="80"/>
      <c r="F10" s="80"/>
      <c r="G10" s="80"/>
      <c r="H10" s="80"/>
    </row>
    <row r="11" spans="1:8" ht="15" customHeight="1">
      <c r="A11" s="92"/>
      <c r="B11" s="92"/>
      <c r="C11" s="92"/>
      <c r="D11" s="81"/>
      <c r="E11" s="80"/>
      <c r="F11" s="80"/>
      <c r="G11" s="80"/>
      <c r="H11" s="80"/>
    </row>
    <row r="12" spans="1:8" ht="15" customHeight="1">
      <c r="A12" s="82"/>
      <c r="B12" s="80"/>
      <c r="C12" s="83"/>
      <c r="D12" s="80"/>
      <c r="E12" s="80"/>
      <c r="F12" s="80"/>
      <c r="G12" s="80"/>
      <c r="H12" s="80"/>
    </row>
    <row r="13" spans="1:8" ht="15" customHeight="1">
      <c r="A13" s="94" t="s">
        <v>86</v>
      </c>
      <c r="B13" s="94"/>
      <c r="C13" s="83"/>
      <c r="D13" s="80"/>
      <c r="E13" s="80"/>
      <c r="F13" s="80"/>
      <c r="G13" s="80"/>
      <c r="H13" s="80"/>
    </row>
    <row r="14" spans="1:8" ht="15" customHeight="1">
      <c r="A14" s="82"/>
      <c r="B14" s="80"/>
      <c r="C14" s="83"/>
      <c r="D14" s="80"/>
      <c r="E14" s="80"/>
      <c r="F14" s="80"/>
      <c r="G14" s="80"/>
      <c r="H14" s="80"/>
    </row>
    <row r="15" spans="1:8" s="89" customFormat="1" ht="42.75">
      <c r="A15" s="91" t="s">
        <v>24</v>
      </c>
      <c r="B15" s="87" t="s">
        <v>53</v>
      </c>
      <c r="C15" s="88"/>
      <c r="D15" s="87"/>
      <c r="E15" s="87"/>
      <c r="F15" s="87"/>
      <c r="G15" s="87"/>
      <c r="H15" s="87"/>
    </row>
    <row r="16" spans="1:8" s="89" customFormat="1" ht="14.25">
      <c r="A16" s="91" t="s">
        <v>25</v>
      </c>
      <c r="B16" s="87" t="s">
        <v>55</v>
      </c>
      <c r="C16" s="88"/>
      <c r="D16" s="87"/>
      <c r="E16" s="87"/>
      <c r="F16" s="87"/>
      <c r="G16" s="87"/>
      <c r="H16" s="87"/>
    </row>
    <row r="17" spans="1:8" s="89" customFormat="1" ht="28.5">
      <c r="A17" s="91" t="s">
        <v>26</v>
      </c>
      <c r="B17" s="87" t="s">
        <v>56</v>
      </c>
      <c r="C17" s="88"/>
      <c r="D17" s="87"/>
      <c r="E17" s="87"/>
      <c r="F17" s="87"/>
      <c r="G17" s="87"/>
      <c r="H17" s="87"/>
    </row>
    <row r="18" spans="1:8" s="89" customFormat="1" ht="14.25">
      <c r="A18" s="91" t="s">
        <v>28</v>
      </c>
      <c r="B18" s="87" t="s">
        <v>27</v>
      </c>
      <c r="C18" s="90"/>
      <c r="D18" s="87"/>
      <c r="E18" s="87"/>
      <c r="F18" s="87"/>
      <c r="G18" s="87"/>
      <c r="H18" s="87"/>
    </row>
    <row r="19" spans="1:8" s="89" customFormat="1" ht="28.5">
      <c r="A19" s="91" t="s">
        <v>29</v>
      </c>
      <c r="B19" s="87" t="s">
        <v>54</v>
      </c>
      <c r="C19" s="87"/>
      <c r="D19" s="87"/>
      <c r="E19" s="87"/>
      <c r="F19" s="87"/>
      <c r="G19" s="87"/>
      <c r="H19" s="87"/>
    </row>
    <row r="20" spans="1:8" s="89" customFormat="1" ht="14.25">
      <c r="A20" s="91" t="s">
        <v>45</v>
      </c>
      <c r="B20" s="87" t="s">
        <v>46</v>
      </c>
      <c r="C20" s="90"/>
      <c r="D20" s="90"/>
      <c r="E20" s="90"/>
      <c r="F20" s="90"/>
      <c r="G20" s="90"/>
      <c r="H20" s="90"/>
    </row>
    <row r="21" spans="1:8" s="89" customFormat="1" ht="14.25">
      <c r="A21" s="91"/>
      <c r="B21" s="87"/>
      <c r="C21" s="90"/>
      <c r="D21" s="90"/>
      <c r="E21" s="90"/>
      <c r="F21" s="90"/>
      <c r="G21" s="90"/>
      <c r="H21" s="90"/>
    </row>
    <row r="22" spans="1:8" s="89" customFormat="1" ht="14.25">
      <c r="A22" s="91"/>
      <c r="B22" s="87"/>
      <c r="C22" s="90"/>
      <c r="D22" s="90"/>
      <c r="E22" s="90"/>
      <c r="F22" s="90"/>
      <c r="G22" s="90"/>
      <c r="H22" s="90"/>
    </row>
    <row r="23" spans="1:8" ht="15">
      <c r="A23" s="94" t="s">
        <v>87</v>
      </c>
      <c r="B23" s="95"/>
      <c r="C23" s="80"/>
      <c r="D23" s="80"/>
      <c r="E23" s="80"/>
      <c r="F23" s="80"/>
      <c r="G23" s="80"/>
      <c r="H23" s="80"/>
    </row>
    <row r="24" spans="1:8" ht="15">
      <c r="A24" s="84"/>
      <c r="B24" s="80"/>
      <c r="C24" s="80"/>
      <c r="D24" s="80"/>
      <c r="E24" s="80"/>
      <c r="F24" s="80"/>
      <c r="G24" s="80"/>
      <c r="H24" s="80"/>
    </row>
    <row r="25" spans="1:8" ht="14.25">
      <c r="A25" s="96" t="s">
        <v>68</v>
      </c>
      <c r="B25" s="95"/>
      <c r="C25" s="80"/>
      <c r="D25" s="80"/>
      <c r="E25" s="80"/>
      <c r="F25" s="80"/>
      <c r="G25" s="80"/>
      <c r="H25" s="80"/>
    </row>
    <row r="26" spans="1:8" ht="14.25">
      <c r="A26" s="80"/>
      <c r="B26" s="80"/>
      <c r="C26" s="81"/>
      <c r="D26" s="81"/>
      <c r="E26" s="80"/>
      <c r="F26" s="80"/>
      <c r="G26" s="80"/>
      <c r="H26" s="80"/>
    </row>
    <row r="27" spans="1:8" ht="15">
      <c r="A27" s="93" t="s">
        <v>69</v>
      </c>
      <c r="B27" s="86"/>
      <c r="C27" s="81"/>
      <c r="D27" s="81"/>
      <c r="E27" s="80"/>
      <c r="F27" s="80"/>
      <c r="G27" s="80"/>
      <c r="H27" s="80"/>
    </row>
    <row r="28" spans="1:8" ht="14.25">
      <c r="A28" s="80"/>
      <c r="B28" s="80"/>
      <c r="C28" s="81"/>
      <c r="D28" s="80"/>
      <c r="E28" s="80"/>
      <c r="F28" s="80"/>
      <c r="G28" s="80"/>
      <c r="H28" s="80"/>
    </row>
    <row r="29" spans="1:8" ht="14.25">
      <c r="A29" s="96" t="s">
        <v>70</v>
      </c>
      <c r="B29" s="95"/>
      <c r="C29" s="80"/>
      <c r="D29" s="80"/>
      <c r="E29" s="80"/>
      <c r="F29" s="80"/>
      <c r="G29" s="80"/>
      <c r="H29" s="80"/>
    </row>
    <row r="30" spans="1:8" ht="14.25">
      <c r="A30" s="96" t="s">
        <v>71</v>
      </c>
      <c r="B30" s="95"/>
      <c r="C30" s="80"/>
      <c r="D30" s="80"/>
      <c r="E30" s="80"/>
      <c r="F30" s="80"/>
      <c r="G30" s="80"/>
      <c r="H30" s="80"/>
    </row>
    <row r="31" spans="1:8" ht="14.25">
      <c r="A31" s="80"/>
      <c r="B31" s="80"/>
      <c r="C31" s="80"/>
      <c r="D31" s="80"/>
      <c r="E31" s="80"/>
      <c r="F31" s="80"/>
      <c r="G31" s="80"/>
      <c r="H31" s="80"/>
    </row>
    <row r="32" spans="1:8" ht="14.25">
      <c r="A32" s="82"/>
      <c r="B32" s="80"/>
      <c r="C32" s="80"/>
      <c r="D32" s="80"/>
      <c r="E32" s="80"/>
      <c r="F32" s="80"/>
      <c r="G32" s="80"/>
      <c r="H32" s="80"/>
    </row>
    <row r="33" spans="1:8" ht="14.25">
      <c r="A33" s="82"/>
      <c r="B33" s="80"/>
      <c r="C33" s="80"/>
      <c r="D33" s="80"/>
      <c r="E33" s="80"/>
      <c r="F33" s="80"/>
      <c r="G33" s="80"/>
      <c r="H33" s="80"/>
    </row>
    <row r="34" spans="1:8" ht="15">
      <c r="A34" s="94" t="s">
        <v>88</v>
      </c>
      <c r="B34" s="95"/>
      <c r="C34" s="81"/>
      <c r="D34" s="81"/>
      <c r="E34" s="81"/>
      <c r="F34" s="81"/>
      <c r="G34" s="80"/>
      <c r="H34" s="80"/>
    </row>
    <row r="35" spans="1:8" ht="15">
      <c r="A35" s="84"/>
      <c r="B35" s="85"/>
      <c r="C35" s="80"/>
      <c r="D35" s="80"/>
      <c r="E35" s="80"/>
      <c r="F35" s="80"/>
      <c r="G35" s="80"/>
      <c r="H35" s="80"/>
    </row>
    <row r="36" spans="1:8" ht="14.25">
      <c r="A36" s="96" t="s">
        <v>66</v>
      </c>
      <c r="B36" s="95"/>
      <c r="C36" s="80"/>
      <c r="D36" s="80"/>
      <c r="E36" s="80"/>
      <c r="F36" s="80"/>
      <c r="G36" s="80"/>
      <c r="H36" s="80"/>
    </row>
    <row r="37" spans="1:8" ht="14.25">
      <c r="A37" s="80"/>
      <c r="B37" s="80"/>
      <c r="C37" s="80"/>
      <c r="D37" s="80"/>
      <c r="E37" s="80"/>
      <c r="F37" s="80"/>
      <c r="G37" s="80"/>
      <c r="H37" s="80"/>
    </row>
    <row r="38" spans="1:8" ht="14.25">
      <c r="A38" s="96" t="s">
        <v>67</v>
      </c>
      <c r="B38" s="95"/>
      <c r="C38" s="81"/>
      <c r="D38" s="81"/>
      <c r="E38" s="81"/>
      <c r="F38" s="81"/>
      <c r="G38" s="81"/>
      <c r="H38" s="80"/>
    </row>
    <row r="39" spans="1:8" ht="14.25">
      <c r="A39" s="80"/>
      <c r="B39" s="80"/>
      <c r="C39" s="81"/>
      <c r="D39" s="81"/>
      <c r="E39" s="81"/>
      <c r="F39" s="81"/>
      <c r="G39" s="81"/>
      <c r="H39" s="80"/>
    </row>
    <row r="40" spans="1:8" ht="14.25">
      <c r="A40" s="80"/>
      <c r="B40" s="80"/>
      <c r="C40" s="81"/>
      <c r="D40" s="81"/>
      <c r="E40" s="81"/>
      <c r="F40" s="81"/>
      <c r="G40" s="81"/>
      <c r="H40" s="80"/>
    </row>
    <row r="41" spans="1:8" ht="15">
      <c r="A41" s="94" t="s">
        <v>89</v>
      </c>
      <c r="B41" s="95"/>
      <c r="C41" s="80"/>
      <c r="D41" s="80"/>
      <c r="E41" s="80"/>
      <c r="F41" s="80"/>
      <c r="G41" s="80"/>
      <c r="H41" s="80"/>
    </row>
    <row r="42" spans="1:8" ht="14.25">
      <c r="A42" s="80"/>
      <c r="B42" s="80"/>
      <c r="C42" s="80"/>
      <c r="D42" s="80"/>
      <c r="E42" s="80"/>
      <c r="F42" s="80"/>
      <c r="G42" s="80"/>
      <c r="H42" s="80"/>
    </row>
    <row r="43" spans="1:8" ht="14.25">
      <c r="A43" s="96" t="s">
        <v>72</v>
      </c>
      <c r="B43" s="95"/>
      <c r="C43" s="81"/>
      <c r="D43" s="80"/>
      <c r="E43" s="80"/>
      <c r="F43" s="80"/>
      <c r="G43" s="80"/>
      <c r="H43" s="80"/>
    </row>
    <row r="44" spans="1:8" ht="14.25">
      <c r="A44" s="96" t="s">
        <v>73</v>
      </c>
      <c r="B44" s="95"/>
      <c r="C44" s="81"/>
      <c r="D44" s="80"/>
      <c r="E44" s="80"/>
      <c r="F44" s="80"/>
      <c r="G44" s="80"/>
      <c r="H44" s="80"/>
    </row>
    <row r="45" spans="1:8" ht="14.25">
      <c r="A45" s="96" t="s">
        <v>74</v>
      </c>
      <c r="B45" s="95"/>
      <c r="C45" s="80"/>
      <c r="D45" s="80"/>
      <c r="E45" s="80"/>
      <c r="F45" s="80"/>
      <c r="G45" s="80"/>
      <c r="H45" s="80"/>
    </row>
    <row r="46" spans="1:8" ht="14.25">
      <c r="A46" s="96" t="s">
        <v>75</v>
      </c>
      <c r="B46" s="95"/>
      <c r="C46" s="81"/>
      <c r="D46" s="81"/>
      <c r="E46" s="81"/>
      <c r="F46" s="81"/>
      <c r="G46" s="80"/>
      <c r="H46" s="80"/>
    </row>
    <row r="47" spans="1:8" ht="14.25">
      <c r="A47" s="96" t="s">
        <v>76</v>
      </c>
      <c r="B47" s="95"/>
      <c r="C47" s="80"/>
      <c r="D47" s="80"/>
      <c r="E47" s="80"/>
      <c r="F47" s="80"/>
      <c r="G47" s="80"/>
      <c r="H47" s="80"/>
    </row>
    <row r="48" spans="1:8" ht="14.25">
      <c r="A48" s="80"/>
      <c r="B48" s="80"/>
      <c r="C48" s="81"/>
      <c r="D48" s="80"/>
      <c r="E48" s="80"/>
      <c r="F48" s="80"/>
      <c r="G48" s="80"/>
      <c r="H48" s="80"/>
    </row>
    <row r="49" spans="1:8" ht="14.25">
      <c r="A49" s="98" t="s">
        <v>77</v>
      </c>
      <c r="B49" s="99"/>
      <c r="C49" s="81"/>
      <c r="D49" s="80"/>
      <c r="E49" s="80"/>
      <c r="F49" s="80"/>
      <c r="G49" s="80"/>
      <c r="H49" s="80"/>
    </row>
    <row r="50" spans="1:8" ht="14.25">
      <c r="A50" s="80"/>
      <c r="B50" s="80"/>
      <c r="C50" s="80"/>
      <c r="D50" s="80"/>
      <c r="E50" s="80"/>
      <c r="F50" s="80"/>
      <c r="G50" s="80"/>
      <c r="H50" s="80"/>
    </row>
    <row r="51" spans="1:2" ht="14.25">
      <c r="A51" s="96" t="s">
        <v>78</v>
      </c>
      <c r="B51" s="95"/>
    </row>
    <row r="52" spans="1:2" ht="14.25">
      <c r="A52" s="96" t="s">
        <v>79</v>
      </c>
      <c r="B52" s="95"/>
    </row>
    <row r="53" spans="1:2" ht="14.25">
      <c r="A53" s="80"/>
      <c r="B53" s="80"/>
    </row>
    <row r="54" spans="1:2" ht="15">
      <c r="A54" s="94" t="s">
        <v>83</v>
      </c>
      <c r="B54" s="95"/>
    </row>
    <row r="55" spans="1:2" ht="14.25">
      <c r="A55" s="80"/>
      <c r="B55" s="80"/>
    </row>
    <row r="56" spans="1:2" ht="14.25">
      <c r="A56" s="96" t="s">
        <v>80</v>
      </c>
      <c r="B56" s="95"/>
    </row>
    <row r="57" spans="1:2" ht="14.25">
      <c r="A57" s="96" t="s">
        <v>81</v>
      </c>
      <c r="B57" s="95"/>
    </row>
    <row r="58" spans="1:2" ht="14.25">
      <c r="A58" s="96" t="s">
        <v>82</v>
      </c>
      <c r="B58" s="95"/>
    </row>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sheetData>
  <sheetProtection password="C213" sheet="1"/>
  <mergeCells count="25">
    <mergeCell ref="A56:B56"/>
    <mergeCell ref="A57:B57"/>
    <mergeCell ref="A49:B49"/>
    <mergeCell ref="A44:B44"/>
    <mergeCell ref="A45:B45"/>
    <mergeCell ref="A46:B46"/>
    <mergeCell ref="A51:B51"/>
    <mergeCell ref="A52:B52"/>
    <mergeCell ref="A54:B54"/>
    <mergeCell ref="A58:B58"/>
    <mergeCell ref="A13:B13"/>
    <mergeCell ref="A34:B34"/>
    <mergeCell ref="A36:B36"/>
    <mergeCell ref="A38:B38"/>
    <mergeCell ref="A23:B23"/>
    <mergeCell ref="A25:B25"/>
    <mergeCell ref="A47:B47"/>
    <mergeCell ref="A29:B29"/>
    <mergeCell ref="A30:B30"/>
    <mergeCell ref="A41:B41"/>
    <mergeCell ref="A43:B43"/>
    <mergeCell ref="A4:B4"/>
    <mergeCell ref="A6:C6"/>
    <mergeCell ref="A8:F8"/>
    <mergeCell ref="A10:D10"/>
  </mergeCells>
  <hyperlinks>
    <hyperlink ref="A49" r:id="rId1" display="http://www.nwb.de/"/>
    <hyperlink ref="A8" r:id="rId2" display="Vorliegen einer aktuelleren Version der NWB Datenbank prüfen."/>
    <hyperlink ref="A8:F8" r:id="rId3" display="Vorliegen einer aktuelleren Version der NWB Datenbank prüfen."/>
  </hyperlinks>
  <printOptions/>
  <pageMargins left="0.7874015748031497" right="0.7874015748031497" top="0.984251968503937" bottom="0.984251968503937" header="0.5118110236220472" footer="0.5118110236220472"/>
  <pageSetup horizontalDpi="600" verticalDpi="600" orientation="landscape" paperSize="9" r:id="rId5"/>
  <drawing r:id="rId4"/>
</worksheet>
</file>

<file path=xl/worksheets/sheet2.xml><?xml version="1.0" encoding="utf-8"?>
<worksheet xmlns="http://schemas.openxmlformats.org/spreadsheetml/2006/main" xmlns:r="http://schemas.openxmlformats.org/officeDocument/2006/relationships">
  <dimension ref="A2:L30"/>
  <sheetViews>
    <sheetView showGridLines="0" zoomScalePageLayoutView="0" workbookViewId="0" topLeftCell="A1">
      <selection activeCell="B26" sqref="B26"/>
    </sheetView>
  </sheetViews>
  <sheetFormatPr defaultColWidth="0" defaultRowHeight="12.75" zeroHeight="1"/>
  <cols>
    <col min="1" max="1" width="39.28125" style="3" customWidth="1"/>
    <col min="2" max="11" width="15.7109375" style="3" customWidth="1"/>
    <col min="12" max="12" width="11.421875" style="0" customWidth="1"/>
    <col min="13" max="16384" width="11.421875" style="0" hidden="1" customWidth="1"/>
  </cols>
  <sheetData>
    <row r="1" ht="36.75" customHeight="1"/>
    <row r="2" spans="1:11" ht="18.75" customHeight="1">
      <c r="A2" s="102" t="s">
        <v>49</v>
      </c>
      <c r="B2" s="102"/>
      <c r="C2" s="102"/>
      <c r="D2" s="102"/>
      <c r="E2" s="102"/>
      <c r="F2" s="102"/>
      <c r="G2" s="102"/>
      <c r="H2" s="102"/>
      <c r="I2" s="102"/>
      <c r="J2" s="102"/>
      <c r="K2" s="102"/>
    </row>
    <row r="3" ht="12.75">
      <c r="C3" s="4"/>
    </row>
    <row r="4" spans="1:4" ht="12.75">
      <c r="A4" s="31" t="s">
        <v>10</v>
      </c>
      <c r="B4" s="100" t="s">
        <v>43</v>
      </c>
      <c r="C4" s="100"/>
      <c r="D4" s="100"/>
    </row>
    <row r="5" spans="1:4" ht="12.75">
      <c r="A5" s="31" t="s">
        <v>11</v>
      </c>
      <c r="B5" s="101">
        <v>42369</v>
      </c>
      <c r="C5" s="100"/>
      <c r="D5" s="100"/>
    </row>
    <row r="6" spans="1:4" ht="12.75">
      <c r="A6" s="5"/>
      <c r="B6" s="6"/>
      <c r="C6" s="6"/>
      <c r="D6" s="6"/>
    </row>
    <row r="7" ht="12.75">
      <c r="A7" s="5"/>
    </row>
    <row r="8" spans="2:11" ht="24.75" customHeight="1">
      <c r="B8" s="55">
        <v>1</v>
      </c>
      <c r="C8" s="55">
        <v>2</v>
      </c>
      <c r="D8" s="55">
        <v>3</v>
      </c>
      <c r="E8" s="55">
        <v>4</v>
      </c>
      <c r="F8" s="55">
        <v>5</v>
      </c>
      <c r="G8" s="55">
        <v>6</v>
      </c>
      <c r="H8" s="55">
        <v>7</v>
      </c>
      <c r="I8" s="55">
        <v>8</v>
      </c>
      <c r="J8" s="55">
        <v>9</v>
      </c>
      <c r="K8" s="55">
        <v>10</v>
      </c>
    </row>
    <row r="9" spans="1:11" ht="24.75" customHeight="1">
      <c r="A9" s="54" t="s">
        <v>0</v>
      </c>
      <c r="B9" s="73" t="s">
        <v>40</v>
      </c>
      <c r="C9" s="73" t="s">
        <v>41</v>
      </c>
      <c r="D9" s="73" t="s">
        <v>42</v>
      </c>
      <c r="E9" s="73"/>
      <c r="F9" s="73"/>
      <c r="G9" s="73"/>
      <c r="H9" s="73"/>
      <c r="I9" s="73"/>
      <c r="J9" s="73"/>
      <c r="K9" s="73"/>
    </row>
    <row r="10" spans="1:11" ht="9.75" customHeight="1">
      <c r="A10" s="42"/>
      <c r="B10" s="40"/>
      <c r="C10" s="40"/>
      <c r="D10" s="40"/>
      <c r="E10" s="40"/>
      <c r="F10" s="40"/>
      <c r="G10" s="40"/>
      <c r="H10" s="40"/>
      <c r="I10" s="40"/>
      <c r="J10" s="40"/>
      <c r="K10" s="41"/>
    </row>
    <row r="11" spans="1:11" s="29" customFormat="1" ht="24.75" customHeight="1">
      <c r="A11" s="54" t="s">
        <v>31</v>
      </c>
      <c r="B11" s="74">
        <v>4</v>
      </c>
      <c r="C11" s="74">
        <v>15</v>
      </c>
      <c r="D11" s="74">
        <v>2</v>
      </c>
      <c r="E11" s="74"/>
      <c r="F11" s="74"/>
      <c r="G11" s="74"/>
      <c r="H11" s="74"/>
      <c r="I11" s="74"/>
      <c r="J11" s="74"/>
      <c r="K11" s="74"/>
    </row>
    <row r="12" spans="1:11" s="29" customFormat="1" ht="9.75" customHeight="1">
      <c r="A12" s="43"/>
      <c r="B12" s="44"/>
      <c r="C12" s="45"/>
      <c r="D12" s="45"/>
      <c r="E12" s="45"/>
      <c r="F12" s="45"/>
      <c r="G12" s="45"/>
      <c r="H12" s="45"/>
      <c r="I12" s="45"/>
      <c r="J12" s="45"/>
      <c r="K12" s="46"/>
    </row>
    <row r="13" spans="1:11" s="29" customFormat="1" ht="24.75" customHeight="1">
      <c r="A13" s="54" t="s">
        <v>32</v>
      </c>
      <c r="B13" s="74">
        <v>6</v>
      </c>
      <c r="C13" s="74">
        <v>5</v>
      </c>
      <c r="D13" s="74">
        <v>3</v>
      </c>
      <c r="E13" s="74"/>
      <c r="F13" s="74"/>
      <c r="G13" s="74"/>
      <c r="H13" s="74"/>
      <c r="I13" s="74"/>
      <c r="J13" s="74"/>
      <c r="K13" s="74"/>
    </row>
    <row r="14" spans="1:11" s="29" customFormat="1" ht="24.75" customHeight="1">
      <c r="A14" s="54" t="s">
        <v>33</v>
      </c>
      <c r="B14" s="74">
        <v>36</v>
      </c>
      <c r="C14" s="74">
        <v>30</v>
      </c>
      <c r="D14" s="74">
        <v>18</v>
      </c>
      <c r="E14" s="74"/>
      <c r="F14" s="74"/>
      <c r="G14" s="74"/>
      <c r="H14" s="74"/>
      <c r="I14" s="74"/>
      <c r="J14" s="74"/>
      <c r="K14" s="74"/>
    </row>
    <row r="15" spans="1:11" s="29" customFormat="1" ht="24.75" customHeight="1">
      <c r="A15" s="54" t="s">
        <v>50</v>
      </c>
      <c r="B15" s="74">
        <v>6</v>
      </c>
      <c r="C15" s="74">
        <v>5</v>
      </c>
      <c r="D15" s="74">
        <v>3</v>
      </c>
      <c r="E15" s="74"/>
      <c r="F15" s="74"/>
      <c r="G15" s="74"/>
      <c r="H15" s="74"/>
      <c r="I15" s="74"/>
      <c r="J15" s="74"/>
      <c r="K15" s="74"/>
    </row>
    <row r="16" spans="1:11" ht="9.75" customHeight="1">
      <c r="A16" s="42"/>
      <c r="B16" s="47"/>
      <c r="C16" s="48"/>
      <c r="D16" s="48"/>
      <c r="E16" s="48"/>
      <c r="F16" s="48"/>
      <c r="G16" s="48"/>
      <c r="H16" s="48"/>
      <c r="I16" s="48"/>
      <c r="J16" s="48"/>
      <c r="K16" s="49"/>
    </row>
    <row r="17" spans="1:11" s="29" customFormat="1" ht="24.75" customHeight="1">
      <c r="A17" s="54" t="s">
        <v>44</v>
      </c>
      <c r="B17" s="75">
        <v>130000</v>
      </c>
      <c r="C17" s="75">
        <v>65000</v>
      </c>
      <c r="D17" s="75">
        <v>16250</v>
      </c>
      <c r="E17" s="75"/>
      <c r="F17" s="75"/>
      <c r="G17" s="75"/>
      <c r="H17" s="76"/>
      <c r="I17" s="76"/>
      <c r="J17" s="76"/>
      <c r="K17" s="76"/>
    </row>
    <row r="18" spans="1:11" s="29" customFormat="1" ht="28.5" customHeight="1">
      <c r="A18" s="54" t="s">
        <v>57</v>
      </c>
      <c r="B18" s="75">
        <v>10000</v>
      </c>
      <c r="C18" s="75">
        <v>5000</v>
      </c>
      <c r="D18" s="75">
        <v>1250</v>
      </c>
      <c r="E18" s="75"/>
      <c r="F18" s="75"/>
      <c r="G18" s="75"/>
      <c r="H18" s="76"/>
      <c r="I18" s="76"/>
      <c r="J18" s="76"/>
      <c r="K18" s="76"/>
    </row>
    <row r="19" spans="1:11" s="29" customFormat="1" ht="30.75" customHeight="1">
      <c r="A19" s="54" t="s">
        <v>58</v>
      </c>
      <c r="B19" s="75"/>
      <c r="C19" s="75"/>
      <c r="D19" s="75"/>
      <c r="E19" s="75"/>
      <c r="F19" s="75"/>
      <c r="G19" s="75"/>
      <c r="H19" s="76"/>
      <c r="I19" s="76"/>
      <c r="J19" s="76"/>
      <c r="K19" s="76"/>
    </row>
    <row r="20" spans="1:12" s="29" customFormat="1" ht="30.75" customHeight="1">
      <c r="A20" s="54" t="s">
        <v>39</v>
      </c>
      <c r="B20" s="75"/>
      <c r="C20" s="75"/>
      <c r="D20" s="75"/>
      <c r="E20" s="75"/>
      <c r="F20" s="75"/>
      <c r="G20" s="75"/>
      <c r="H20" s="76"/>
      <c r="I20" s="76"/>
      <c r="J20" s="76"/>
      <c r="K20" s="76"/>
      <c r="L20" s="30"/>
    </row>
    <row r="21" spans="1:12" s="29" customFormat="1" ht="30.75" customHeight="1">
      <c r="A21" s="54" t="s">
        <v>34</v>
      </c>
      <c r="B21" s="75"/>
      <c r="C21" s="75">
        <v>10000</v>
      </c>
      <c r="D21" s="75">
        <v>3250</v>
      </c>
      <c r="E21" s="75"/>
      <c r="F21" s="75"/>
      <c r="G21" s="75"/>
      <c r="H21" s="76"/>
      <c r="I21" s="76"/>
      <c r="J21" s="76"/>
      <c r="K21" s="76"/>
      <c r="L21" s="30"/>
    </row>
    <row r="22" spans="1:12" s="29" customFormat="1" ht="29.25" customHeight="1">
      <c r="A22" s="54" t="s">
        <v>59</v>
      </c>
      <c r="B22" s="75"/>
      <c r="C22" s="75">
        <v>500</v>
      </c>
      <c r="D22" s="75">
        <v>250</v>
      </c>
      <c r="E22" s="75"/>
      <c r="F22" s="75"/>
      <c r="G22" s="75"/>
      <c r="H22" s="76"/>
      <c r="I22" s="76"/>
      <c r="J22" s="76"/>
      <c r="K22" s="76"/>
      <c r="L22" s="30"/>
    </row>
    <row r="23" spans="1:12" s="29" customFormat="1" ht="27" customHeight="1">
      <c r="A23" s="54" t="s">
        <v>60</v>
      </c>
      <c r="B23" s="75"/>
      <c r="C23" s="75"/>
      <c r="D23" s="75"/>
      <c r="E23" s="75"/>
      <c r="F23" s="75"/>
      <c r="G23" s="75"/>
      <c r="H23" s="76"/>
      <c r="I23" s="76"/>
      <c r="J23" s="76"/>
      <c r="K23" s="76"/>
      <c r="L23" s="30"/>
    </row>
    <row r="24" spans="1:12" s="29" customFormat="1" ht="26.25" customHeight="1">
      <c r="A24" s="54" t="s">
        <v>47</v>
      </c>
      <c r="B24" s="75">
        <v>10000</v>
      </c>
      <c r="C24" s="75"/>
      <c r="D24" s="75"/>
      <c r="E24" s="75"/>
      <c r="F24" s="75"/>
      <c r="G24" s="75"/>
      <c r="H24" s="76"/>
      <c r="I24" s="76"/>
      <c r="J24" s="76"/>
      <c r="K24" s="76"/>
      <c r="L24" s="30"/>
    </row>
    <row r="25" spans="1:11" ht="9.75" customHeight="1">
      <c r="A25" s="42"/>
      <c r="B25" s="50"/>
      <c r="C25" s="51"/>
      <c r="D25" s="51"/>
      <c r="E25" s="51"/>
      <c r="F25" s="51"/>
      <c r="G25" s="51"/>
      <c r="H25" s="52"/>
      <c r="I25" s="52"/>
      <c r="J25" s="52"/>
      <c r="K25" s="53"/>
    </row>
    <row r="26" spans="1:11" s="29" customFormat="1" ht="31.5" customHeight="1">
      <c r="A26" s="54" t="s">
        <v>35</v>
      </c>
      <c r="B26" s="75">
        <v>0</v>
      </c>
      <c r="C26" s="75">
        <v>0</v>
      </c>
      <c r="D26" s="75">
        <v>0</v>
      </c>
      <c r="E26" s="75"/>
      <c r="F26" s="75"/>
      <c r="G26" s="75"/>
      <c r="H26" s="76"/>
      <c r="I26" s="76"/>
      <c r="J26" s="76"/>
      <c r="K26" s="76"/>
    </row>
    <row r="27" spans="1:11" s="29" customFormat="1" ht="26.25" customHeight="1">
      <c r="A27" s="54" t="s">
        <v>36</v>
      </c>
      <c r="B27" s="77">
        <v>0</v>
      </c>
      <c r="C27" s="77">
        <v>0</v>
      </c>
      <c r="D27" s="77">
        <v>0</v>
      </c>
      <c r="E27" s="78"/>
      <c r="F27" s="78"/>
      <c r="G27" s="78"/>
      <c r="H27" s="78"/>
      <c r="I27" s="78"/>
      <c r="J27" s="78"/>
      <c r="K27" s="78"/>
    </row>
    <row r="28" spans="1:11" ht="9.75" customHeight="1">
      <c r="A28" s="42"/>
      <c r="B28" s="50"/>
      <c r="C28" s="51"/>
      <c r="D28" s="51"/>
      <c r="E28" s="51"/>
      <c r="F28" s="51"/>
      <c r="G28" s="51"/>
      <c r="H28" s="52"/>
      <c r="I28" s="52"/>
      <c r="J28" s="52"/>
      <c r="K28" s="53"/>
    </row>
    <row r="29" spans="1:11" s="29" customFormat="1" ht="24.75" customHeight="1">
      <c r="A29" s="54" t="s">
        <v>37</v>
      </c>
      <c r="B29" s="79">
        <v>0</v>
      </c>
      <c r="C29" s="79">
        <v>0</v>
      </c>
      <c r="D29" s="79">
        <v>0</v>
      </c>
      <c r="E29" s="79"/>
      <c r="F29" s="79"/>
      <c r="G29" s="79"/>
      <c r="H29" s="79"/>
      <c r="I29" s="79"/>
      <c r="J29" s="79"/>
      <c r="K29" s="79"/>
    </row>
    <row r="30" spans="1:11" s="29" customFormat="1" ht="24.75" customHeight="1">
      <c r="A30" s="54" t="s">
        <v>38</v>
      </c>
      <c r="B30" s="79">
        <v>0.03</v>
      </c>
      <c r="C30" s="79">
        <v>0.03</v>
      </c>
      <c r="D30" s="79">
        <v>0.03</v>
      </c>
      <c r="E30" s="79"/>
      <c r="F30" s="79"/>
      <c r="G30" s="79"/>
      <c r="H30" s="79"/>
      <c r="I30" s="79"/>
      <c r="J30" s="79"/>
      <c r="K30" s="79"/>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sheetData>
  <sheetProtection password="C213" sheet="1" selectLockedCells="1"/>
  <mergeCells count="3">
    <mergeCell ref="B4:D4"/>
    <mergeCell ref="B5:D5"/>
    <mergeCell ref="A2:K2"/>
  </mergeCells>
  <printOptions/>
  <pageMargins left="0.5118110236220472" right="0.5118110236220472" top="0.984251968503937" bottom="0.984251968503937" header="0.5118110236220472" footer="0.5118110236220472"/>
  <pageSetup horizontalDpi="600" verticalDpi="600" orientation="landscape" paperSize="9" scale="66" r:id="rId2"/>
  <headerFooter alignWithMargins="0">
    <oddFooter>&amp;CSeite &amp;P von &amp;N</oddFooter>
  </headerFooter>
  <drawing r:id="rId1"/>
</worksheet>
</file>

<file path=xl/worksheets/sheet3.xml><?xml version="1.0" encoding="utf-8"?>
<worksheet xmlns="http://schemas.openxmlformats.org/spreadsheetml/2006/main" xmlns:r="http://schemas.openxmlformats.org/officeDocument/2006/relationships">
  <dimension ref="A2:K38"/>
  <sheetViews>
    <sheetView showGridLines="0" zoomScalePageLayoutView="0" workbookViewId="0" topLeftCell="A1">
      <selection activeCell="B5" sqref="B5:D5"/>
    </sheetView>
  </sheetViews>
  <sheetFormatPr defaultColWidth="0" defaultRowHeight="12.75" zeroHeight="1"/>
  <cols>
    <col min="1" max="1" width="34.28125" style="0" bestFit="1" customWidth="1"/>
    <col min="2" max="2" width="12.28125" style="0" customWidth="1"/>
    <col min="3" max="11" width="10.7109375" style="0" customWidth="1"/>
    <col min="12" max="12" width="11.421875" style="0" customWidth="1"/>
    <col min="13" max="16384" width="11.421875" style="0" hidden="1" customWidth="1"/>
  </cols>
  <sheetData>
    <row r="1" ht="38.25" customHeight="1"/>
    <row r="2" spans="4:11" ht="18">
      <c r="D2" s="67"/>
      <c r="E2" s="68" t="s">
        <v>51</v>
      </c>
      <c r="K2" s="15"/>
    </row>
    <row r="3" spans="5:11" ht="12.75">
      <c r="E3" s="2"/>
      <c r="K3" s="15"/>
    </row>
    <row r="4" spans="5:11" ht="12.75">
      <c r="E4" s="2"/>
      <c r="K4" s="15"/>
    </row>
    <row r="5" spans="1:11" ht="12.75">
      <c r="A5" s="17" t="str">
        <f>Erfassungsblatt!A4</f>
        <v>Mandant:</v>
      </c>
      <c r="B5" s="105" t="str">
        <f>Erfassungsblatt!B4</f>
        <v>Mustermandant</v>
      </c>
      <c r="C5" s="105"/>
      <c r="D5" s="105"/>
      <c r="E5" s="2"/>
      <c r="K5" s="15"/>
    </row>
    <row r="6" spans="1:8" ht="12.75">
      <c r="A6" s="17" t="str">
        <f>Erfassungsblatt!A5</f>
        <v>Bewertungsstichtag:</v>
      </c>
      <c r="B6" s="106">
        <f>Erfassungsblatt!B5</f>
        <v>42369</v>
      </c>
      <c r="C6" s="106"/>
      <c r="D6" s="106"/>
      <c r="H6" s="17"/>
    </row>
    <row r="7" spans="2:4" ht="12.75">
      <c r="B7" s="16"/>
      <c r="C7" s="16"/>
      <c r="D7" s="16"/>
    </row>
    <row r="8" ht="12.75"/>
    <row r="9" spans="1:11" ht="12.75">
      <c r="A9" s="5"/>
      <c r="B9" s="62">
        <v>1</v>
      </c>
      <c r="C9" s="62">
        <v>2</v>
      </c>
      <c r="D9" s="62">
        <v>3</v>
      </c>
      <c r="E9" s="62">
        <v>4</v>
      </c>
      <c r="F9" s="62">
        <v>5</v>
      </c>
      <c r="G9" s="62">
        <v>6</v>
      </c>
      <c r="H9" s="62">
        <v>7</v>
      </c>
      <c r="I9" s="62">
        <v>8</v>
      </c>
      <c r="J9" s="62">
        <v>9</v>
      </c>
      <c r="K9" s="62">
        <v>10</v>
      </c>
    </row>
    <row r="10" spans="1:11" ht="12.75">
      <c r="A10" s="7"/>
      <c r="B10" s="37" t="str">
        <f>IF(Erfassungsblatt!B9=0," ",Erfassungsblatt!B9)</f>
        <v>Meier</v>
      </c>
      <c r="C10" s="37" t="str">
        <f>IF(Erfassungsblatt!C9=0," ",Erfassungsblatt!C9)</f>
        <v>Müller</v>
      </c>
      <c r="D10" s="37" t="str">
        <f>IF(Erfassungsblatt!D9=0," ",Erfassungsblatt!D9)</f>
        <v>Schulze</v>
      </c>
      <c r="E10" s="37" t="str">
        <f>IF(Erfassungsblatt!E9=0," ",Erfassungsblatt!E9)</f>
        <v> </v>
      </c>
      <c r="F10" s="37" t="str">
        <f>IF(Erfassungsblatt!F9=0," ",Erfassungsblatt!F9)</f>
        <v> </v>
      </c>
      <c r="G10" s="37" t="str">
        <f>IF(Erfassungsblatt!G9=0," ",Erfassungsblatt!G9)</f>
        <v> </v>
      </c>
      <c r="H10" s="37" t="str">
        <f>IF(Erfassungsblatt!H9=0," ",Erfassungsblatt!H9)</f>
        <v> </v>
      </c>
      <c r="I10" s="37" t="str">
        <f>IF(Erfassungsblatt!I9=0," ",Erfassungsblatt!I9)</f>
        <v> </v>
      </c>
      <c r="J10" s="37" t="str">
        <f>IF(Erfassungsblatt!J9=0," ",Erfassungsblatt!J9)</f>
        <v> </v>
      </c>
      <c r="K10" s="37" t="str">
        <f>IF(Erfassungsblatt!K9=0," ",Erfassungsblatt!K9)</f>
        <v> </v>
      </c>
    </row>
    <row r="11" spans="1:11" ht="12.75">
      <c r="A11" s="56" t="s">
        <v>5</v>
      </c>
      <c r="B11" s="8"/>
      <c r="C11" s="8"/>
      <c r="D11" s="8"/>
      <c r="E11" s="8"/>
      <c r="F11" s="8"/>
      <c r="G11" s="8"/>
      <c r="H11" s="8"/>
      <c r="I11" s="8"/>
      <c r="J11" s="8"/>
      <c r="K11" s="9"/>
    </row>
    <row r="12" spans="1:11" ht="12.75">
      <c r="A12" s="57" t="s">
        <v>1</v>
      </c>
      <c r="B12" s="10">
        <f>Erfassungsblatt!B17</f>
        <v>130000</v>
      </c>
      <c r="C12" s="10">
        <f>Erfassungsblatt!C17</f>
        <v>65000</v>
      </c>
      <c r="D12" s="10">
        <f>Erfassungsblatt!D17</f>
        <v>16250</v>
      </c>
      <c r="E12" s="10">
        <f>Erfassungsblatt!E17</f>
        <v>0</v>
      </c>
      <c r="F12" s="10">
        <f>Erfassungsblatt!F17</f>
        <v>0</v>
      </c>
      <c r="G12" s="10">
        <f>Erfassungsblatt!G17</f>
        <v>0</v>
      </c>
      <c r="H12" s="10">
        <f>Erfassungsblatt!H17</f>
        <v>0</v>
      </c>
      <c r="I12" s="10">
        <f>Erfassungsblatt!I17</f>
        <v>0</v>
      </c>
      <c r="J12" s="10">
        <f>Erfassungsblatt!J17</f>
        <v>0</v>
      </c>
      <c r="K12" s="10">
        <f>Erfassungsblatt!K17</f>
        <v>0</v>
      </c>
    </row>
    <row r="13" spans="1:11" ht="12.75">
      <c r="A13" s="57" t="s">
        <v>61</v>
      </c>
      <c r="B13" s="10">
        <f>Erfassungsblatt!B20</f>
        <v>0</v>
      </c>
      <c r="C13" s="10">
        <f>Erfassungsblatt!C20</f>
        <v>0</v>
      </c>
      <c r="D13" s="10">
        <f>Erfassungsblatt!D20</f>
        <v>0</v>
      </c>
      <c r="E13" s="10">
        <f>Erfassungsblatt!E20</f>
        <v>0</v>
      </c>
      <c r="F13" s="10">
        <f>Erfassungsblatt!F20</f>
        <v>0</v>
      </c>
      <c r="G13" s="10">
        <f>Erfassungsblatt!G20</f>
        <v>0</v>
      </c>
      <c r="H13" s="10">
        <f>Erfassungsblatt!H20</f>
        <v>0</v>
      </c>
      <c r="I13" s="10">
        <f>Erfassungsblatt!I20</f>
        <v>0</v>
      </c>
      <c r="J13" s="10">
        <f>Erfassungsblatt!J20</f>
        <v>0</v>
      </c>
      <c r="K13" s="10">
        <f>Erfassungsblatt!K20</f>
        <v>0</v>
      </c>
    </row>
    <row r="14" spans="1:11" ht="12.75">
      <c r="A14" s="57" t="s">
        <v>2</v>
      </c>
      <c r="B14" s="10">
        <f>Erfassungsblatt!B24</f>
        <v>10000</v>
      </c>
      <c r="C14" s="10">
        <f>Erfassungsblatt!C24</f>
        <v>0</v>
      </c>
      <c r="D14" s="10">
        <f>Erfassungsblatt!D24</f>
        <v>0</v>
      </c>
      <c r="E14" s="10">
        <f>Erfassungsblatt!E24</f>
        <v>0</v>
      </c>
      <c r="F14" s="10">
        <f>Erfassungsblatt!F24</f>
        <v>0</v>
      </c>
      <c r="G14" s="10">
        <f>Erfassungsblatt!G24</f>
        <v>0</v>
      </c>
      <c r="H14" s="10">
        <f>Erfassungsblatt!H24</f>
        <v>0</v>
      </c>
      <c r="I14" s="10">
        <f>Erfassungsblatt!I24</f>
        <v>0</v>
      </c>
      <c r="J14" s="10">
        <f>Erfassungsblatt!J24</f>
        <v>0</v>
      </c>
      <c r="K14" s="10">
        <f>Erfassungsblatt!K24</f>
        <v>0</v>
      </c>
    </row>
    <row r="15" spans="1:11" ht="12.75">
      <c r="A15" s="57" t="s">
        <v>3</v>
      </c>
      <c r="B15" s="10">
        <f>Erfassungsblatt!B21</f>
        <v>0</v>
      </c>
      <c r="C15" s="10">
        <f>Erfassungsblatt!C21</f>
        <v>10000</v>
      </c>
      <c r="D15" s="10">
        <f>Erfassungsblatt!D21</f>
        <v>3250</v>
      </c>
      <c r="E15" s="10">
        <f>Erfassungsblatt!E21</f>
        <v>0</v>
      </c>
      <c r="F15" s="10">
        <f>Erfassungsblatt!F21</f>
        <v>0</v>
      </c>
      <c r="G15" s="10">
        <f>Erfassungsblatt!G21</f>
        <v>0</v>
      </c>
      <c r="H15" s="10">
        <f>Erfassungsblatt!H21</f>
        <v>0</v>
      </c>
      <c r="I15" s="10">
        <f>Erfassungsblatt!I21</f>
        <v>0</v>
      </c>
      <c r="J15" s="10">
        <f>Erfassungsblatt!J21</f>
        <v>0</v>
      </c>
      <c r="K15" s="10">
        <f>Erfassungsblatt!K21</f>
        <v>0</v>
      </c>
    </row>
    <row r="16" spans="1:11" ht="12.75">
      <c r="A16" s="57" t="s">
        <v>4</v>
      </c>
      <c r="B16" s="10">
        <f>IF(Erfassungsblatt!B26&gt;0,Erfassungsblatt!B26,Erfassungsblatt!B27*(Handelsrecht!B12+Handelsrecht!B13))</f>
        <v>0</v>
      </c>
      <c r="C16" s="10">
        <f>IF(Erfassungsblatt!C26&gt;0,Erfassungsblatt!C26,Erfassungsblatt!C27*(Handelsrecht!C12+Handelsrecht!C13))</f>
        <v>0</v>
      </c>
      <c r="D16" s="10">
        <f>IF(Erfassungsblatt!D26&gt;0,Erfassungsblatt!D26,Erfassungsblatt!D27*(Handelsrecht!D12+Handelsrecht!D13))</f>
        <v>0</v>
      </c>
      <c r="E16" s="10">
        <f>IF(Erfassungsblatt!E26&gt;0,Erfassungsblatt!E26,Erfassungsblatt!E27*(Handelsrecht!E12+Handelsrecht!E13))</f>
        <v>0</v>
      </c>
      <c r="F16" s="10">
        <f>IF(Erfassungsblatt!F26&gt;0,Erfassungsblatt!F26,Erfassungsblatt!F27*(Handelsrecht!F12+Handelsrecht!F13))</f>
        <v>0</v>
      </c>
      <c r="G16" s="10">
        <f>IF(Erfassungsblatt!G26&gt;0,Erfassungsblatt!G26,Erfassungsblatt!G27*(Handelsrecht!G12+Handelsrecht!G13))</f>
        <v>0</v>
      </c>
      <c r="H16" s="10">
        <f>IF(Erfassungsblatt!H26&gt;0,Erfassungsblatt!H26,Erfassungsblatt!H27*(Handelsrecht!H12+Handelsrecht!H13))</f>
        <v>0</v>
      </c>
      <c r="I16" s="10">
        <f>IF(Erfassungsblatt!I26&gt;0,Erfassungsblatt!I26,Erfassungsblatt!I27*(Handelsrecht!I12+Handelsrecht!I13))</f>
        <v>0</v>
      </c>
      <c r="J16" s="10">
        <f>IF(Erfassungsblatt!J26&gt;0,Erfassungsblatt!J26,Erfassungsblatt!J27*(Handelsrecht!J12+Handelsrecht!J13))</f>
        <v>0</v>
      </c>
      <c r="K16" s="10">
        <f>IF(Erfassungsblatt!K26&gt;0,Erfassungsblatt!K26,Erfassungsblatt!K27*(Handelsrecht!K12+Handelsrecht!K13))</f>
        <v>0</v>
      </c>
    </row>
    <row r="17" spans="1:11" s="17" customFormat="1" ht="12.75">
      <c r="A17" s="70" t="s">
        <v>6</v>
      </c>
      <c r="B17" s="72">
        <f>SUM(B12:B16)</f>
        <v>140000</v>
      </c>
      <c r="C17" s="72">
        <f aca="true" t="shared" si="0" ref="C17:K17">SUM(C12:C16)</f>
        <v>75000</v>
      </c>
      <c r="D17" s="72">
        <f t="shared" si="0"/>
        <v>19500</v>
      </c>
      <c r="E17" s="72">
        <f t="shared" si="0"/>
        <v>0</v>
      </c>
      <c r="F17" s="72">
        <f t="shared" si="0"/>
        <v>0</v>
      </c>
      <c r="G17" s="72">
        <f t="shared" si="0"/>
        <v>0</v>
      </c>
      <c r="H17" s="72">
        <f t="shared" si="0"/>
        <v>0</v>
      </c>
      <c r="I17" s="72">
        <f t="shared" si="0"/>
        <v>0</v>
      </c>
      <c r="J17" s="72">
        <f t="shared" si="0"/>
        <v>0</v>
      </c>
      <c r="K17" s="72">
        <f t="shared" si="0"/>
        <v>0</v>
      </c>
    </row>
    <row r="18" spans="1:11" ht="12.75">
      <c r="A18" s="57" t="s">
        <v>7</v>
      </c>
      <c r="B18" s="10">
        <f>B17*Erfassungsblatt!B29</f>
        <v>0</v>
      </c>
      <c r="C18" s="10">
        <f>C17*Erfassungsblatt!C29</f>
        <v>0</v>
      </c>
      <c r="D18" s="10">
        <f>D17*Erfassungsblatt!D29</f>
        <v>0</v>
      </c>
      <c r="E18" s="10">
        <f>E17*Erfassungsblatt!E29</f>
        <v>0</v>
      </c>
      <c r="F18" s="10">
        <f>F17*Erfassungsblatt!F29</f>
        <v>0</v>
      </c>
      <c r="G18" s="10">
        <f>G17*Erfassungsblatt!G29</f>
        <v>0</v>
      </c>
      <c r="H18" s="10">
        <f>H17*Erfassungsblatt!H29</f>
        <v>0</v>
      </c>
      <c r="I18" s="10">
        <f>I17*Erfassungsblatt!I29</f>
        <v>0</v>
      </c>
      <c r="J18" s="10">
        <f>J17*Erfassungsblatt!J29</f>
        <v>0</v>
      </c>
      <c r="K18" s="10">
        <f>K17*Erfassungsblatt!K29</f>
        <v>0</v>
      </c>
    </row>
    <row r="19" spans="1:11" s="17" customFormat="1" ht="12.75">
      <c r="A19" s="70" t="s">
        <v>8</v>
      </c>
      <c r="B19" s="72">
        <f>SUM(B17:B18)</f>
        <v>140000</v>
      </c>
      <c r="C19" s="72">
        <f aca="true" t="shared" si="1" ref="C19:K19">SUM(C17:C18)</f>
        <v>75000</v>
      </c>
      <c r="D19" s="72">
        <f t="shared" si="1"/>
        <v>19500</v>
      </c>
      <c r="E19" s="72">
        <f t="shared" si="1"/>
        <v>0</v>
      </c>
      <c r="F19" s="72">
        <f t="shared" si="1"/>
        <v>0</v>
      </c>
      <c r="G19" s="72">
        <f t="shared" si="1"/>
        <v>0</v>
      </c>
      <c r="H19" s="72">
        <f t="shared" si="1"/>
        <v>0</v>
      </c>
      <c r="I19" s="72">
        <f t="shared" si="1"/>
        <v>0</v>
      </c>
      <c r="J19" s="72">
        <f t="shared" si="1"/>
        <v>0</v>
      </c>
      <c r="K19" s="72">
        <f t="shared" si="1"/>
        <v>0</v>
      </c>
    </row>
    <row r="20" spans="1:11" ht="12.75">
      <c r="A20" s="57" t="s">
        <v>9</v>
      </c>
      <c r="B20" s="10">
        <f>B19*Erfassungsblatt!B30</f>
        <v>4200</v>
      </c>
      <c r="C20" s="10">
        <f>C19*Erfassungsblatt!C30</f>
        <v>2250</v>
      </c>
      <c r="D20" s="10">
        <f>D19*Erfassungsblatt!D30</f>
        <v>585</v>
      </c>
      <c r="E20" s="10">
        <f>E19*Erfassungsblatt!E30</f>
        <v>0</v>
      </c>
      <c r="F20" s="10">
        <f>F19*Erfassungsblatt!F30</f>
        <v>0</v>
      </c>
      <c r="G20" s="10">
        <f>G19*Erfassungsblatt!G30</f>
        <v>0</v>
      </c>
      <c r="H20" s="10">
        <f>H19*Erfassungsblatt!H30</f>
        <v>0</v>
      </c>
      <c r="I20" s="10">
        <f>I19*Erfassungsblatt!I30</f>
        <v>0</v>
      </c>
      <c r="J20" s="10">
        <f>J19*Erfassungsblatt!J30</f>
        <v>0</v>
      </c>
      <c r="K20" s="10">
        <f>K19*Erfassungsblatt!K30</f>
        <v>0</v>
      </c>
    </row>
    <row r="21" spans="1:11" ht="12.75">
      <c r="A21" s="58" t="s">
        <v>12</v>
      </c>
      <c r="B21" s="10">
        <f>SUM(B19:B20)</f>
        <v>144200</v>
      </c>
      <c r="C21" s="10">
        <f aca="true" t="shared" si="2" ref="C21:K21">SUM(C19:C20)</f>
        <v>77250</v>
      </c>
      <c r="D21" s="10">
        <f t="shared" si="2"/>
        <v>20085</v>
      </c>
      <c r="E21" s="10">
        <f t="shared" si="2"/>
        <v>0</v>
      </c>
      <c r="F21" s="10">
        <f t="shared" si="2"/>
        <v>0</v>
      </c>
      <c r="G21" s="10">
        <f t="shared" si="2"/>
        <v>0</v>
      </c>
      <c r="H21" s="10">
        <f t="shared" si="2"/>
        <v>0</v>
      </c>
      <c r="I21" s="10">
        <f t="shared" si="2"/>
        <v>0</v>
      </c>
      <c r="J21" s="10">
        <f t="shared" si="2"/>
        <v>0</v>
      </c>
      <c r="K21" s="10">
        <f t="shared" si="2"/>
        <v>0</v>
      </c>
    </row>
    <row r="22" spans="1:11" ht="12.75">
      <c r="A22" s="38"/>
      <c r="B22" s="32" t="str">
        <f>IF(Erfassungsblatt!B37=0," ",Erfassungsblatt!B37)</f>
        <v> </v>
      </c>
      <c r="C22" s="32" t="str">
        <f>IF(Erfassungsblatt!C37=0," ",Erfassungsblatt!C37)</f>
        <v> </v>
      </c>
      <c r="D22" s="32" t="str">
        <f>IF(Erfassungsblatt!D37=0," ",Erfassungsblatt!D37)</f>
        <v> </v>
      </c>
      <c r="E22" s="32" t="str">
        <f>IF(Erfassungsblatt!E37=0," ",Erfassungsblatt!E37)</f>
        <v> </v>
      </c>
      <c r="F22" s="32" t="str">
        <f>IF(Erfassungsblatt!F37=0," ",Erfassungsblatt!F37)</f>
        <v> </v>
      </c>
      <c r="G22" s="32" t="str">
        <f>IF(Erfassungsblatt!G37=0," ",Erfassungsblatt!G37)</f>
        <v> </v>
      </c>
      <c r="H22" s="32" t="str">
        <f>IF(Erfassungsblatt!H37=0," ",Erfassungsblatt!H37)</f>
        <v> </v>
      </c>
      <c r="I22" s="32" t="str">
        <f>IF(Erfassungsblatt!I37=0," ",Erfassungsblatt!I37)</f>
        <v> </v>
      </c>
      <c r="J22" s="32" t="str">
        <f>IF(Erfassungsblatt!J37=0," ",Erfassungsblatt!J37)</f>
        <v> </v>
      </c>
      <c r="K22" s="33" t="str">
        <f>IF(Erfassungsblatt!K37=0," ",Erfassungsblatt!K37)</f>
        <v> </v>
      </c>
    </row>
    <row r="23" spans="1:11" ht="12.75">
      <c r="A23" s="59" t="s">
        <v>13</v>
      </c>
      <c r="B23" s="23"/>
      <c r="C23" s="23"/>
      <c r="D23" s="23"/>
      <c r="E23" s="23"/>
      <c r="F23" s="23"/>
      <c r="G23" s="23"/>
      <c r="H23" s="23"/>
      <c r="I23" s="23"/>
      <c r="J23" s="23"/>
      <c r="K23" s="24"/>
    </row>
    <row r="24" spans="1:11" ht="12.75">
      <c r="A24" s="57" t="s">
        <v>14</v>
      </c>
      <c r="B24" s="12">
        <f>Erfassungsblatt!B13</f>
        <v>6</v>
      </c>
      <c r="C24" s="12">
        <f>Erfassungsblatt!C13</f>
        <v>5</v>
      </c>
      <c r="D24" s="12">
        <f>Erfassungsblatt!D13</f>
        <v>3</v>
      </c>
      <c r="E24" s="12">
        <f>Erfassungsblatt!E13</f>
        <v>0</v>
      </c>
      <c r="F24" s="12">
        <f>Erfassungsblatt!F13</f>
        <v>0</v>
      </c>
      <c r="G24" s="12">
        <f>Erfassungsblatt!G13</f>
        <v>0</v>
      </c>
      <c r="H24" s="12">
        <f>Erfassungsblatt!H13</f>
        <v>0</v>
      </c>
      <c r="I24" s="12">
        <f>Erfassungsblatt!I13</f>
        <v>0</v>
      </c>
      <c r="J24" s="12">
        <f>Erfassungsblatt!J13</f>
        <v>0</v>
      </c>
      <c r="K24" s="12">
        <f>Erfassungsblatt!K13</f>
        <v>0</v>
      </c>
    </row>
    <row r="25" spans="1:11" ht="12.75">
      <c r="A25" s="57" t="s">
        <v>15</v>
      </c>
      <c r="B25" s="12">
        <f>B24*52</f>
        <v>312</v>
      </c>
      <c r="C25" s="12">
        <f aca="true" t="shared" si="3" ref="C25:K25">C24*52</f>
        <v>260</v>
      </c>
      <c r="D25" s="12">
        <f t="shared" si="3"/>
        <v>156</v>
      </c>
      <c r="E25" s="12">
        <f t="shared" si="3"/>
        <v>0</v>
      </c>
      <c r="F25" s="12">
        <f t="shared" si="3"/>
        <v>0</v>
      </c>
      <c r="G25" s="12">
        <f t="shared" si="3"/>
        <v>0</v>
      </c>
      <c r="H25" s="12">
        <f t="shared" si="3"/>
        <v>0</v>
      </c>
      <c r="I25" s="12">
        <f t="shared" si="3"/>
        <v>0</v>
      </c>
      <c r="J25" s="12">
        <f t="shared" si="3"/>
        <v>0</v>
      </c>
      <c r="K25" s="12">
        <f t="shared" si="3"/>
        <v>0</v>
      </c>
    </row>
    <row r="26" spans="1:11" ht="12.75">
      <c r="A26" s="57" t="s">
        <v>16</v>
      </c>
      <c r="B26" s="12">
        <f>-B24*2</f>
        <v>-12</v>
      </c>
      <c r="C26" s="12">
        <f aca="true" t="shared" si="4" ref="C26:K26">-C24*2</f>
        <v>-10</v>
      </c>
      <c r="D26" s="12">
        <f t="shared" si="4"/>
        <v>-6</v>
      </c>
      <c r="E26" s="12">
        <f t="shared" si="4"/>
        <v>0</v>
      </c>
      <c r="F26" s="12">
        <f t="shared" si="4"/>
        <v>0</v>
      </c>
      <c r="G26" s="12">
        <f t="shared" si="4"/>
        <v>0</v>
      </c>
      <c r="H26" s="12">
        <f t="shared" si="4"/>
        <v>0</v>
      </c>
      <c r="I26" s="12">
        <f t="shared" si="4"/>
        <v>0</v>
      </c>
      <c r="J26" s="12">
        <f t="shared" si="4"/>
        <v>0</v>
      </c>
      <c r="K26" s="12">
        <f t="shared" si="4"/>
        <v>0</v>
      </c>
    </row>
    <row r="27" spans="1:11" ht="12.75">
      <c r="A27" s="58" t="s">
        <v>17</v>
      </c>
      <c r="B27" s="12">
        <f>B25+B26</f>
        <v>300</v>
      </c>
      <c r="C27" s="12">
        <f aca="true" t="shared" si="5" ref="C27:K27">C25+C26</f>
        <v>250</v>
      </c>
      <c r="D27" s="12">
        <f t="shared" si="5"/>
        <v>150</v>
      </c>
      <c r="E27" s="12">
        <f t="shared" si="5"/>
        <v>0</v>
      </c>
      <c r="F27" s="12">
        <f t="shared" si="5"/>
        <v>0</v>
      </c>
      <c r="G27" s="12">
        <f t="shared" si="5"/>
        <v>0</v>
      </c>
      <c r="H27" s="12">
        <f t="shared" si="5"/>
        <v>0</v>
      </c>
      <c r="I27" s="12">
        <f t="shared" si="5"/>
        <v>0</v>
      </c>
      <c r="J27" s="12">
        <f t="shared" si="5"/>
        <v>0</v>
      </c>
      <c r="K27" s="12">
        <f t="shared" si="5"/>
        <v>0</v>
      </c>
    </row>
    <row r="28" spans="1:11" ht="12.75">
      <c r="A28" s="57" t="s">
        <v>18</v>
      </c>
      <c r="B28" s="12">
        <f>-Erfassungsblatt!B14</f>
        <v>-36</v>
      </c>
      <c r="C28" s="12">
        <f>-Erfassungsblatt!C14</f>
        <v>-30</v>
      </c>
      <c r="D28" s="12">
        <f>-Erfassungsblatt!D14</f>
        <v>-18</v>
      </c>
      <c r="E28" s="12">
        <f>-Erfassungsblatt!E14</f>
        <v>0</v>
      </c>
      <c r="F28" s="12">
        <f>-Erfassungsblatt!F14</f>
        <v>0</v>
      </c>
      <c r="G28" s="12">
        <f>-Erfassungsblatt!G14</f>
        <v>0</v>
      </c>
      <c r="H28" s="12">
        <f>-Erfassungsblatt!H14</f>
        <v>0</v>
      </c>
      <c r="I28" s="12">
        <f>-Erfassungsblatt!I14</f>
        <v>0</v>
      </c>
      <c r="J28" s="12">
        <f>-Erfassungsblatt!J14</f>
        <v>0</v>
      </c>
      <c r="K28" s="12">
        <f>-Erfassungsblatt!K14</f>
        <v>0</v>
      </c>
    </row>
    <row r="29" spans="1:11" ht="12.75">
      <c r="A29" s="58" t="s">
        <v>62</v>
      </c>
      <c r="B29" s="12">
        <f>-Erfassungsblatt!B15</f>
        <v>-6</v>
      </c>
      <c r="C29" s="12">
        <f>-Erfassungsblatt!C15</f>
        <v>-5</v>
      </c>
      <c r="D29" s="12">
        <f>-Erfassungsblatt!D15</f>
        <v>-3</v>
      </c>
      <c r="E29" s="12">
        <f>-Erfassungsblatt!E15</f>
        <v>0</v>
      </c>
      <c r="F29" s="12">
        <f>-Erfassungsblatt!F15</f>
        <v>0</v>
      </c>
      <c r="G29" s="12">
        <f>-Erfassungsblatt!G15</f>
        <v>0</v>
      </c>
      <c r="H29" s="12">
        <f>-Erfassungsblatt!H15</f>
        <v>0</v>
      </c>
      <c r="I29" s="12">
        <f>-Erfassungsblatt!I15</f>
        <v>0</v>
      </c>
      <c r="J29" s="12">
        <f>-Erfassungsblatt!J15</f>
        <v>0</v>
      </c>
      <c r="K29" s="12">
        <f>-Erfassungsblatt!K15</f>
        <v>0</v>
      </c>
    </row>
    <row r="30" spans="1:11" ht="12.75">
      <c r="A30" s="58" t="s">
        <v>19</v>
      </c>
      <c r="B30" s="12">
        <f>SUM(B27:B29)</f>
        <v>258</v>
      </c>
      <c r="C30" s="12">
        <f aca="true" t="shared" si="6" ref="C30:K30">SUM(C27:C29)</f>
        <v>215</v>
      </c>
      <c r="D30" s="12">
        <f t="shared" si="6"/>
        <v>129</v>
      </c>
      <c r="E30" s="12">
        <f t="shared" si="6"/>
        <v>0</v>
      </c>
      <c r="F30" s="12">
        <f t="shared" si="6"/>
        <v>0</v>
      </c>
      <c r="G30" s="12">
        <f t="shared" si="6"/>
        <v>0</v>
      </c>
      <c r="H30" s="12">
        <f t="shared" si="6"/>
        <v>0</v>
      </c>
      <c r="I30" s="12">
        <f t="shared" si="6"/>
        <v>0</v>
      </c>
      <c r="J30" s="12">
        <f t="shared" si="6"/>
        <v>0</v>
      </c>
      <c r="K30" s="12">
        <f t="shared" si="6"/>
        <v>0</v>
      </c>
    </row>
    <row r="31" spans="1:11" ht="12.75">
      <c r="A31" s="38"/>
      <c r="B31" s="34"/>
      <c r="C31" s="34"/>
      <c r="D31" s="34"/>
      <c r="E31" s="34"/>
      <c r="F31" s="34"/>
      <c r="G31" s="34"/>
      <c r="H31" s="34"/>
      <c r="I31" s="34"/>
      <c r="J31" s="34"/>
      <c r="K31" s="35"/>
    </row>
    <row r="32" spans="1:11" ht="12.75">
      <c r="A32" s="59" t="s">
        <v>20</v>
      </c>
      <c r="B32" s="27"/>
      <c r="C32" s="27"/>
      <c r="D32" s="27"/>
      <c r="E32" s="27"/>
      <c r="F32" s="27"/>
      <c r="G32" s="27"/>
      <c r="H32" s="27"/>
      <c r="I32" s="27"/>
      <c r="J32" s="27"/>
      <c r="K32" s="28"/>
    </row>
    <row r="33" spans="1:11" ht="12.75">
      <c r="A33" s="57" t="str">
        <f aca="true" t="shared" si="7" ref="A33:K33">A21</f>
        <v>maßgebliches Arbeitsentgelt</v>
      </c>
      <c r="B33" s="11">
        <f t="shared" si="7"/>
        <v>144200</v>
      </c>
      <c r="C33" s="11">
        <f t="shared" si="7"/>
        <v>77250</v>
      </c>
      <c r="D33" s="11">
        <f t="shared" si="7"/>
        <v>20085</v>
      </c>
      <c r="E33" s="11">
        <f t="shared" si="7"/>
        <v>0</v>
      </c>
      <c r="F33" s="11">
        <f t="shared" si="7"/>
        <v>0</v>
      </c>
      <c r="G33" s="11">
        <f t="shared" si="7"/>
        <v>0</v>
      </c>
      <c r="H33" s="11">
        <f t="shared" si="7"/>
        <v>0</v>
      </c>
      <c r="I33" s="11">
        <f t="shared" si="7"/>
        <v>0</v>
      </c>
      <c r="J33" s="11">
        <f t="shared" si="7"/>
        <v>0</v>
      </c>
      <c r="K33" s="11">
        <f t="shared" si="7"/>
        <v>0</v>
      </c>
    </row>
    <row r="34" spans="1:11" ht="12.75">
      <c r="A34" s="65" t="s">
        <v>48</v>
      </c>
      <c r="B34" s="12">
        <f>B30</f>
        <v>258</v>
      </c>
      <c r="C34" s="12">
        <f aca="true" t="shared" si="8" ref="C34:K34">C30</f>
        <v>215</v>
      </c>
      <c r="D34" s="12">
        <f t="shared" si="8"/>
        <v>129</v>
      </c>
      <c r="E34" s="12">
        <f t="shared" si="8"/>
        <v>0</v>
      </c>
      <c r="F34" s="12">
        <f t="shared" si="8"/>
        <v>0</v>
      </c>
      <c r="G34" s="12">
        <f t="shared" si="8"/>
        <v>0</v>
      </c>
      <c r="H34" s="12">
        <f t="shared" si="8"/>
        <v>0</v>
      </c>
      <c r="I34" s="12">
        <f t="shared" si="8"/>
        <v>0</v>
      </c>
      <c r="J34" s="12">
        <f t="shared" si="8"/>
        <v>0</v>
      </c>
      <c r="K34" s="12">
        <f t="shared" si="8"/>
        <v>0</v>
      </c>
    </row>
    <row r="35" spans="1:11" ht="12.75">
      <c r="A35" s="60" t="s">
        <v>21</v>
      </c>
      <c r="B35" s="10">
        <f>IF(B34=0,0,B33/B34)</f>
        <v>558.9147286821706</v>
      </c>
      <c r="C35" s="10">
        <f aca="true" t="shared" si="9" ref="C35:K35">IF(C34=0,0,C33/C34)</f>
        <v>359.30232558139534</v>
      </c>
      <c r="D35" s="10">
        <f t="shared" si="9"/>
        <v>155.69767441860466</v>
      </c>
      <c r="E35" s="10">
        <f t="shared" si="9"/>
        <v>0</v>
      </c>
      <c r="F35" s="10">
        <f t="shared" si="9"/>
        <v>0</v>
      </c>
      <c r="G35" s="10">
        <f t="shared" si="9"/>
        <v>0</v>
      </c>
      <c r="H35" s="10">
        <f t="shared" si="9"/>
        <v>0</v>
      </c>
      <c r="I35" s="10">
        <f t="shared" si="9"/>
        <v>0</v>
      </c>
      <c r="J35" s="10">
        <f t="shared" si="9"/>
        <v>0</v>
      </c>
      <c r="K35" s="10">
        <f t="shared" si="9"/>
        <v>0</v>
      </c>
    </row>
    <row r="36" spans="1:11" ht="12.75">
      <c r="A36" s="57" t="s">
        <v>22</v>
      </c>
      <c r="B36" s="12">
        <f>Erfassungsblatt!B11</f>
        <v>4</v>
      </c>
      <c r="C36" s="12">
        <f>Erfassungsblatt!C11</f>
        <v>15</v>
      </c>
      <c r="D36" s="12">
        <f>Erfassungsblatt!D11</f>
        <v>2</v>
      </c>
      <c r="E36" s="12">
        <f>Erfassungsblatt!E11</f>
        <v>0</v>
      </c>
      <c r="F36" s="12">
        <f>Erfassungsblatt!F11</f>
        <v>0</v>
      </c>
      <c r="G36" s="12">
        <f>Erfassungsblatt!G11</f>
        <v>0</v>
      </c>
      <c r="H36" s="12">
        <f>Erfassungsblatt!H11</f>
        <v>0</v>
      </c>
      <c r="I36" s="12">
        <f>Erfassungsblatt!I11</f>
        <v>0</v>
      </c>
      <c r="J36" s="12">
        <f>Erfassungsblatt!J11</f>
        <v>0</v>
      </c>
      <c r="K36" s="12">
        <f>Erfassungsblatt!K11</f>
        <v>0</v>
      </c>
    </row>
    <row r="37" spans="1:11" ht="12.75">
      <c r="A37" s="60" t="s">
        <v>63</v>
      </c>
      <c r="B37" s="10">
        <f>B35*B36</f>
        <v>2235.6589147286822</v>
      </c>
      <c r="C37" s="10">
        <f aca="true" t="shared" si="10" ref="C37:K37">C35*C36</f>
        <v>5389.53488372093</v>
      </c>
      <c r="D37" s="10">
        <f t="shared" si="10"/>
        <v>311.3953488372093</v>
      </c>
      <c r="E37" s="10">
        <f t="shared" si="10"/>
        <v>0</v>
      </c>
      <c r="F37" s="10">
        <f t="shared" si="10"/>
        <v>0</v>
      </c>
      <c r="G37" s="10">
        <f t="shared" si="10"/>
        <v>0</v>
      </c>
      <c r="H37" s="10">
        <f t="shared" si="10"/>
        <v>0</v>
      </c>
      <c r="I37" s="10">
        <f t="shared" si="10"/>
        <v>0</v>
      </c>
      <c r="J37" s="10">
        <f t="shared" si="10"/>
        <v>0</v>
      </c>
      <c r="K37" s="10">
        <f t="shared" si="10"/>
        <v>0</v>
      </c>
    </row>
    <row r="38" spans="1:11" ht="21" customHeight="1">
      <c r="A38" s="61" t="s">
        <v>23</v>
      </c>
      <c r="B38" s="103">
        <f>SUM(B37:K37)</f>
        <v>7936.589147286822</v>
      </c>
      <c r="C38" s="104"/>
      <c r="D38" s="13"/>
      <c r="E38" s="13"/>
      <c r="F38" s="13"/>
      <c r="G38" s="13"/>
      <c r="H38" s="13"/>
      <c r="I38" s="13"/>
      <c r="J38" s="13"/>
      <c r="K38" s="13"/>
    </row>
  </sheetData>
  <sheetProtection password="C213" sheet="1"/>
  <mergeCells count="3">
    <mergeCell ref="B38:C38"/>
    <mergeCell ref="B5:D5"/>
    <mergeCell ref="B6:D6"/>
  </mergeCells>
  <printOptions/>
  <pageMargins left="0.5118110236220472" right="0.5118110236220472" top="0.984251968503937" bottom="0.3937007874015748" header="0.5118110236220472" footer="0.11811023622047245"/>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2:K30"/>
  <sheetViews>
    <sheetView showGridLines="0" tabSelected="1" zoomScalePageLayoutView="0" workbookViewId="0" topLeftCell="A1">
      <selection activeCell="B4" sqref="B4:D4"/>
    </sheetView>
  </sheetViews>
  <sheetFormatPr defaultColWidth="0" defaultRowHeight="12.75" zeroHeight="1"/>
  <cols>
    <col min="1" max="1" width="29.8515625" style="0" bestFit="1" customWidth="1"/>
    <col min="2" max="11" width="10.7109375" style="0" customWidth="1"/>
    <col min="12" max="12" width="11.421875" style="0" customWidth="1"/>
    <col min="13" max="16384" width="11.421875" style="0" hidden="1" customWidth="1"/>
  </cols>
  <sheetData>
    <row r="1" ht="38.25" customHeight="1"/>
    <row r="2" spans="4:11" ht="18">
      <c r="D2" s="67"/>
      <c r="E2" s="68" t="s">
        <v>52</v>
      </c>
      <c r="K2" s="15"/>
    </row>
    <row r="3" ht="12.75">
      <c r="C3" s="1"/>
    </row>
    <row r="4" spans="1:4" ht="12.75">
      <c r="A4" s="17" t="str">
        <f>Erfassungsblatt!A4</f>
        <v>Mandant:</v>
      </c>
      <c r="B4" s="105" t="str">
        <f>Erfassungsblatt!B4</f>
        <v>Mustermandant</v>
      </c>
      <c r="C4" s="105"/>
      <c r="D4" s="105"/>
    </row>
    <row r="5" spans="1:4" ht="12.75">
      <c r="A5" s="17" t="str">
        <f>Erfassungsblatt!A5</f>
        <v>Bewertungsstichtag:</v>
      </c>
      <c r="B5" s="106">
        <f>Erfassungsblatt!B5</f>
        <v>42369</v>
      </c>
      <c r="C5" s="106"/>
      <c r="D5" s="106"/>
    </row>
    <row r="6" spans="2:4" ht="12.75">
      <c r="B6" s="16"/>
      <c r="C6" s="16"/>
      <c r="D6" s="16"/>
    </row>
    <row r="7" ht="12.75"/>
    <row r="8" spans="1:11" ht="12.75">
      <c r="A8" s="5"/>
      <c r="B8" s="62">
        <v>1</v>
      </c>
      <c r="C8" s="62">
        <v>2</v>
      </c>
      <c r="D8" s="62">
        <v>3</v>
      </c>
      <c r="E8" s="62">
        <v>4</v>
      </c>
      <c r="F8" s="62">
        <v>5</v>
      </c>
      <c r="G8" s="62">
        <v>6</v>
      </c>
      <c r="H8" s="62">
        <v>7</v>
      </c>
      <c r="I8" s="62">
        <v>8</v>
      </c>
      <c r="J8" s="62">
        <v>9</v>
      </c>
      <c r="K8" s="62">
        <v>10</v>
      </c>
    </row>
    <row r="9" spans="1:11" ht="12.75">
      <c r="A9" s="7"/>
      <c r="B9" s="37" t="str">
        <f>IF(Erfassungsblatt!B9=0," ",Erfassungsblatt!B9)</f>
        <v>Meier</v>
      </c>
      <c r="C9" s="37" t="str">
        <f>IF(Erfassungsblatt!C9=0," ",Erfassungsblatt!C9)</f>
        <v>Müller</v>
      </c>
      <c r="D9" s="37" t="str">
        <f>IF(Erfassungsblatt!D9=0," ",Erfassungsblatt!D9)</f>
        <v>Schulze</v>
      </c>
      <c r="E9" s="37" t="str">
        <f>IF(Erfassungsblatt!E9=0," ",Erfassungsblatt!E9)</f>
        <v> </v>
      </c>
      <c r="F9" s="37" t="str">
        <f>IF(Erfassungsblatt!F9=0," ",Erfassungsblatt!F9)</f>
        <v> </v>
      </c>
      <c r="G9" s="37" t="str">
        <f>IF(Erfassungsblatt!G9=0," ",Erfassungsblatt!G9)</f>
        <v> </v>
      </c>
      <c r="H9" s="37" t="str">
        <f>IF(Erfassungsblatt!H9=0," ",Erfassungsblatt!H9)</f>
        <v> </v>
      </c>
      <c r="I9" s="37" t="str">
        <f>IF(Erfassungsblatt!I9=0," ",Erfassungsblatt!I9)</f>
        <v> </v>
      </c>
      <c r="J9" s="37" t="str">
        <f>IF(Erfassungsblatt!J9=0," ",Erfassungsblatt!J9)</f>
        <v> </v>
      </c>
      <c r="K9" s="37" t="str">
        <f>IF(Erfassungsblatt!K9=0," ",Erfassungsblatt!K9)</f>
        <v> </v>
      </c>
    </row>
    <row r="10" spans="1:11" ht="12.75">
      <c r="A10" s="63" t="s">
        <v>5</v>
      </c>
      <c r="B10" s="8"/>
      <c r="C10" s="8"/>
      <c r="D10" s="8"/>
      <c r="E10" s="8"/>
      <c r="F10" s="8"/>
      <c r="G10" s="8"/>
      <c r="H10" s="8"/>
      <c r="I10" s="8"/>
      <c r="J10" s="8"/>
      <c r="K10" s="9"/>
    </row>
    <row r="11" spans="1:11" ht="12.75">
      <c r="A11" s="57" t="s">
        <v>1</v>
      </c>
      <c r="B11" s="18">
        <f>Erfassungsblatt!B17</f>
        <v>130000</v>
      </c>
      <c r="C11" s="10">
        <f>Erfassungsblatt!C17</f>
        <v>65000</v>
      </c>
      <c r="D11" s="10">
        <f>Erfassungsblatt!D17</f>
        <v>16250</v>
      </c>
      <c r="E11" s="10">
        <f>Erfassungsblatt!E17</f>
        <v>0</v>
      </c>
      <c r="F11" s="10">
        <f>Erfassungsblatt!F17</f>
        <v>0</v>
      </c>
      <c r="G11" s="10">
        <f>Erfassungsblatt!G17</f>
        <v>0</v>
      </c>
      <c r="H11" s="10">
        <f>Erfassungsblatt!H17</f>
        <v>0</v>
      </c>
      <c r="I11" s="10">
        <f>Erfassungsblatt!I17</f>
        <v>0</v>
      </c>
      <c r="J11" s="10">
        <f>Erfassungsblatt!J17</f>
        <v>0</v>
      </c>
      <c r="K11" s="10">
        <f>Erfassungsblatt!K17</f>
        <v>0</v>
      </c>
    </row>
    <row r="12" spans="1:11" ht="12.75">
      <c r="A12" s="57" t="s">
        <v>30</v>
      </c>
      <c r="B12" s="18">
        <f>-Erfassungsblatt!B18</f>
        <v>-10000</v>
      </c>
      <c r="C12" s="18">
        <f>-Erfassungsblatt!C18</f>
        <v>-5000</v>
      </c>
      <c r="D12" s="18">
        <f>-Erfassungsblatt!D18</f>
        <v>-1250</v>
      </c>
      <c r="E12" s="18">
        <f>-Erfassungsblatt!E18</f>
        <v>0</v>
      </c>
      <c r="F12" s="18">
        <f>-Erfassungsblatt!F18</f>
        <v>0</v>
      </c>
      <c r="G12" s="18">
        <f>-Erfassungsblatt!G18</f>
        <v>0</v>
      </c>
      <c r="H12" s="18">
        <f>-Erfassungsblatt!H18</f>
        <v>0</v>
      </c>
      <c r="I12" s="18">
        <f>-Erfassungsblatt!I18</f>
        <v>0</v>
      </c>
      <c r="J12" s="18">
        <f>-Erfassungsblatt!J18</f>
        <v>0</v>
      </c>
      <c r="K12" s="18">
        <f>-Erfassungsblatt!K18</f>
        <v>0</v>
      </c>
    </row>
    <row r="13" spans="1:11" ht="12.75">
      <c r="A13" s="57" t="s">
        <v>64</v>
      </c>
      <c r="B13" s="18">
        <f>-Erfassungsblatt!B19</f>
        <v>0</v>
      </c>
      <c r="C13" s="10">
        <f>-Erfassungsblatt!C19</f>
        <v>0</v>
      </c>
      <c r="D13" s="10">
        <f>-Erfassungsblatt!D19</f>
        <v>0</v>
      </c>
      <c r="E13" s="10">
        <f>-Erfassungsblatt!E19</f>
        <v>0</v>
      </c>
      <c r="F13" s="10">
        <f>-Erfassungsblatt!F19</f>
        <v>0</v>
      </c>
      <c r="G13" s="10">
        <f>-Erfassungsblatt!G19</f>
        <v>0</v>
      </c>
      <c r="H13" s="10">
        <f>-Erfassungsblatt!H19</f>
        <v>0</v>
      </c>
      <c r="I13" s="10">
        <f>-Erfassungsblatt!I19</f>
        <v>0</v>
      </c>
      <c r="J13" s="10">
        <f>-Erfassungsblatt!J19</f>
        <v>0</v>
      </c>
      <c r="K13" s="10">
        <f>-Erfassungsblatt!K19</f>
        <v>0</v>
      </c>
    </row>
    <row r="14" spans="1:11" ht="12.75">
      <c r="A14" s="57" t="s">
        <v>3</v>
      </c>
      <c r="B14" s="18">
        <f>Erfassungsblatt!B21-Erfassungsblatt!B22-Erfassungsblatt!B23</f>
        <v>0</v>
      </c>
      <c r="C14" s="18">
        <f>Erfassungsblatt!C21-Erfassungsblatt!C22-Erfassungsblatt!C23</f>
        <v>9500</v>
      </c>
      <c r="D14" s="18">
        <f>Erfassungsblatt!D21-Erfassungsblatt!D22-Erfassungsblatt!D23</f>
        <v>3000</v>
      </c>
      <c r="E14" s="18">
        <f>Erfassungsblatt!E21-Erfassungsblatt!E22-Erfassungsblatt!E23</f>
        <v>0</v>
      </c>
      <c r="F14" s="18">
        <f>Erfassungsblatt!F21-Erfassungsblatt!F22-Erfassungsblatt!F23</f>
        <v>0</v>
      </c>
      <c r="G14" s="18">
        <f>Erfassungsblatt!G21-Erfassungsblatt!G22-Erfassungsblatt!G23</f>
        <v>0</v>
      </c>
      <c r="H14" s="18">
        <f>Erfassungsblatt!H21-Erfassungsblatt!H22-Erfassungsblatt!H23</f>
        <v>0</v>
      </c>
      <c r="I14" s="18">
        <f>Erfassungsblatt!I21-Erfassungsblatt!I22-Erfassungsblatt!I23</f>
        <v>0</v>
      </c>
      <c r="J14" s="18">
        <f>Erfassungsblatt!J21-Erfassungsblatt!J22-Erfassungsblatt!J23</f>
        <v>0</v>
      </c>
      <c r="K14" s="18">
        <f>Erfassungsblatt!K21-Erfassungsblatt!K22-Erfassungsblatt!K23</f>
        <v>0</v>
      </c>
    </row>
    <row r="15" spans="1:11" ht="12.75">
      <c r="A15" s="57" t="s">
        <v>4</v>
      </c>
      <c r="B15" s="18">
        <f>IF(Erfassungsblatt!B26&gt;0,Erfassungsblatt!B26,Erfassungsblatt!B27*(B11+B12+B13))</f>
        <v>0</v>
      </c>
      <c r="C15" s="18">
        <f>IF(Erfassungsblatt!C26&gt;0,Erfassungsblatt!C26,Erfassungsblatt!C27*(C11+C12+C13))</f>
        <v>0</v>
      </c>
      <c r="D15" s="18">
        <f>IF(Erfassungsblatt!D26&gt;0,Erfassungsblatt!D26,Erfassungsblatt!D27*(D11+D12+D13))</f>
        <v>0</v>
      </c>
      <c r="E15" s="18">
        <f>IF(Erfassungsblatt!E26&gt;0,Erfassungsblatt!E26,Erfassungsblatt!E27*(E11+E12+E13))</f>
        <v>0</v>
      </c>
      <c r="F15" s="18">
        <f>IF(Erfassungsblatt!F26&gt;0,Erfassungsblatt!F26,Erfassungsblatt!F27*(F11+F12+F13))</f>
        <v>0</v>
      </c>
      <c r="G15" s="18">
        <f>IF(Erfassungsblatt!G26&gt;0,Erfassungsblatt!G26,Erfassungsblatt!G27*(G11+G12+G13))</f>
        <v>0</v>
      </c>
      <c r="H15" s="18">
        <f>IF(Erfassungsblatt!H26&gt;0,Erfassungsblatt!H26,Erfassungsblatt!H27*(H11+H12+H13))</f>
        <v>0</v>
      </c>
      <c r="I15" s="18">
        <f>IF(Erfassungsblatt!I26&gt;0,Erfassungsblatt!I26,Erfassungsblatt!I27*(I11+I12+I13))</f>
        <v>0</v>
      </c>
      <c r="J15" s="18">
        <f>IF(Erfassungsblatt!J26&gt;0,Erfassungsblatt!J26,Erfassungsblatt!J27*(J11+J12+J13))</f>
        <v>0</v>
      </c>
      <c r="K15" s="18">
        <f>IF(Erfassungsblatt!K26&gt;0,Erfassungsblatt!K26,Erfassungsblatt!K27*(K11+K12+K13))</f>
        <v>0</v>
      </c>
    </row>
    <row r="16" spans="1:11" ht="12.75">
      <c r="A16" s="58" t="s">
        <v>12</v>
      </c>
      <c r="B16" s="18">
        <f>SUM(B11:B15)</f>
        <v>120000</v>
      </c>
      <c r="C16" s="10">
        <f aca="true" t="shared" si="0" ref="C16:K16">SUM(C11:C15)</f>
        <v>69500</v>
      </c>
      <c r="D16" s="10">
        <f t="shared" si="0"/>
        <v>18000</v>
      </c>
      <c r="E16" s="10">
        <f t="shared" si="0"/>
        <v>0</v>
      </c>
      <c r="F16" s="10">
        <f t="shared" si="0"/>
        <v>0</v>
      </c>
      <c r="G16" s="10">
        <f t="shared" si="0"/>
        <v>0</v>
      </c>
      <c r="H16" s="10">
        <f t="shared" si="0"/>
        <v>0</v>
      </c>
      <c r="I16" s="10">
        <f t="shared" si="0"/>
        <v>0</v>
      </c>
      <c r="J16" s="10">
        <f t="shared" si="0"/>
        <v>0</v>
      </c>
      <c r="K16" s="10">
        <f t="shared" si="0"/>
        <v>0</v>
      </c>
    </row>
    <row r="17" spans="1:11" ht="12.75">
      <c r="A17" s="36"/>
      <c r="B17" s="21" t="str">
        <f>IF(Erfassungsblatt!B37=0," ",Erfassungsblatt!B37)</f>
        <v> </v>
      </c>
      <c r="C17" s="21" t="str">
        <f>IF(Erfassungsblatt!C37=0," ",Erfassungsblatt!C37)</f>
        <v> </v>
      </c>
      <c r="D17" s="21" t="str">
        <f>IF(Erfassungsblatt!D37=0," ",Erfassungsblatt!D37)</f>
        <v> </v>
      </c>
      <c r="E17" s="21" t="str">
        <f>IF(Erfassungsblatt!E37=0," ",Erfassungsblatt!E37)</f>
        <v> </v>
      </c>
      <c r="F17" s="21" t="str">
        <f>IF(Erfassungsblatt!F37=0," ",Erfassungsblatt!F37)</f>
        <v> </v>
      </c>
      <c r="G17" s="21" t="str">
        <f>IF(Erfassungsblatt!G37=0," ",Erfassungsblatt!G37)</f>
        <v> </v>
      </c>
      <c r="H17" s="21" t="str">
        <f>IF(Erfassungsblatt!H37=0," ",Erfassungsblatt!H37)</f>
        <v> </v>
      </c>
      <c r="I17" s="21" t="str">
        <f>IF(Erfassungsblatt!I37=0," ",Erfassungsblatt!I37)</f>
        <v> </v>
      </c>
      <c r="J17" s="21" t="str">
        <f>IF(Erfassungsblatt!J37=0," ",Erfassungsblatt!J37)</f>
        <v> </v>
      </c>
      <c r="K17" s="22" t="str">
        <f>IF(Erfassungsblatt!K37=0," ",Erfassungsblatt!K37)</f>
        <v> </v>
      </c>
    </row>
    <row r="18" spans="1:11" ht="12.75">
      <c r="A18" s="64" t="s">
        <v>13</v>
      </c>
      <c r="B18" s="23"/>
      <c r="C18" s="23"/>
      <c r="D18" s="23"/>
      <c r="E18" s="23"/>
      <c r="F18" s="23"/>
      <c r="G18" s="23"/>
      <c r="H18" s="23"/>
      <c r="I18" s="23"/>
      <c r="J18" s="23"/>
      <c r="K18" s="24"/>
    </row>
    <row r="19" spans="1:11" ht="12.75">
      <c r="A19" s="65" t="s">
        <v>14</v>
      </c>
      <c r="B19" s="19">
        <f>Erfassungsblatt!B13</f>
        <v>6</v>
      </c>
      <c r="C19" s="12">
        <f>Erfassungsblatt!C13</f>
        <v>5</v>
      </c>
      <c r="D19" s="12">
        <f>Erfassungsblatt!D13</f>
        <v>3</v>
      </c>
      <c r="E19" s="12">
        <f>Erfassungsblatt!E13</f>
        <v>0</v>
      </c>
      <c r="F19" s="12">
        <f>Erfassungsblatt!F13</f>
        <v>0</v>
      </c>
      <c r="G19" s="12">
        <f>Erfassungsblatt!G13</f>
        <v>0</v>
      </c>
      <c r="H19" s="12">
        <f>Erfassungsblatt!H13</f>
        <v>0</v>
      </c>
      <c r="I19" s="12">
        <f>Erfassungsblatt!I13</f>
        <v>0</v>
      </c>
      <c r="J19" s="12">
        <f>Erfassungsblatt!J13</f>
        <v>0</v>
      </c>
      <c r="K19" s="12">
        <f>Erfassungsblatt!K13</f>
        <v>0</v>
      </c>
    </row>
    <row r="20" spans="1:11" ht="12.75">
      <c r="A20" s="65" t="s">
        <v>15</v>
      </c>
      <c r="B20" s="19">
        <f>B19*52</f>
        <v>312</v>
      </c>
      <c r="C20" s="19">
        <f aca="true" t="shared" si="1" ref="C20:K20">C19*52</f>
        <v>260</v>
      </c>
      <c r="D20" s="19">
        <f t="shared" si="1"/>
        <v>156</v>
      </c>
      <c r="E20" s="19">
        <f t="shared" si="1"/>
        <v>0</v>
      </c>
      <c r="F20" s="19">
        <f t="shared" si="1"/>
        <v>0</v>
      </c>
      <c r="G20" s="19">
        <f t="shared" si="1"/>
        <v>0</v>
      </c>
      <c r="H20" s="19">
        <f t="shared" si="1"/>
        <v>0</v>
      </c>
      <c r="I20" s="19">
        <f t="shared" si="1"/>
        <v>0</v>
      </c>
      <c r="J20" s="19">
        <f t="shared" si="1"/>
        <v>0</v>
      </c>
      <c r="K20" s="19">
        <f t="shared" si="1"/>
        <v>0</v>
      </c>
    </row>
    <row r="21" spans="1:11" ht="12.75">
      <c r="A21" s="65" t="s">
        <v>16</v>
      </c>
      <c r="B21" s="19">
        <f>-B19*2</f>
        <v>-12</v>
      </c>
      <c r="C21" s="19">
        <f aca="true" t="shared" si="2" ref="C21:K21">-C19*2</f>
        <v>-10</v>
      </c>
      <c r="D21" s="19">
        <f t="shared" si="2"/>
        <v>-6</v>
      </c>
      <c r="E21" s="19">
        <f t="shared" si="2"/>
        <v>0</v>
      </c>
      <c r="F21" s="19">
        <f t="shared" si="2"/>
        <v>0</v>
      </c>
      <c r="G21" s="19">
        <f t="shared" si="2"/>
        <v>0</v>
      </c>
      <c r="H21" s="19">
        <f t="shared" si="2"/>
        <v>0</v>
      </c>
      <c r="I21" s="19">
        <f t="shared" si="2"/>
        <v>0</v>
      </c>
      <c r="J21" s="19">
        <f t="shared" si="2"/>
        <v>0</v>
      </c>
      <c r="K21" s="19">
        <f t="shared" si="2"/>
        <v>0</v>
      </c>
    </row>
    <row r="22" spans="1:11" ht="12.75">
      <c r="A22" s="71" t="s">
        <v>17</v>
      </c>
      <c r="B22" s="19">
        <f>B20+B21</f>
        <v>300</v>
      </c>
      <c r="C22" s="12">
        <f aca="true" t="shared" si="3" ref="C22:K22">C20+C21</f>
        <v>250</v>
      </c>
      <c r="D22" s="12">
        <f t="shared" si="3"/>
        <v>150</v>
      </c>
      <c r="E22" s="12">
        <f t="shared" si="3"/>
        <v>0</v>
      </c>
      <c r="F22" s="12">
        <f t="shared" si="3"/>
        <v>0</v>
      </c>
      <c r="G22" s="12">
        <f t="shared" si="3"/>
        <v>0</v>
      </c>
      <c r="H22" s="12">
        <f t="shared" si="3"/>
        <v>0</v>
      </c>
      <c r="I22" s="12">
        <f t="shared" si="3"/>
        <v>0</v>
      </c>
      <c r="J22" s="12">
        <f t="shared" si="3"/>
        <v>0</v>
      </c>
      <c r="K22" s="12">
        <f t="shared" si="3"/>
        <v>0</v>
      </c>
    </row>
    <row r="23" spans="1:11" ht="12.75">
      <c r="A23" s="36"/>
      <c r="B23" s="25"/>
      <c r="C23" s="25"/>
      <c r="D23" s="25"/>
      <c r="E23" s="25"/>
      <c r="F23" s="25"/>
      <c r="G23" s="25"/>
      <c r="H23" s="25"/>
      <c r="I23" s="25"/>
      <c r="J23" s="25"/>
      <c r="K23" s="26"/>
    </row>
    <row r="24" spans="1:11" ht="12.75">
      <c r="A24" s="64" t="s">
        <v>20</v>
      </c>
      <c r="B24" s="27"/>
      <c r="C24" s="27"/>
      <c r="D24" s="27"/>
      <c r="E24" s="27"/>
      <c r="F24" s="27"/>
      <c r="G24" s="27"/>
      <c r="H24" s="27"/>
      <c r="I24" s="27"/>
      <c r="J24" s="27"/>
      <c r="K24" s="28"/>
    </row>
    <row r="25" spans="1:11" ht="12.75">
      <c r="A25" s="57" t="str">
        <f>A16</f>
        <v>maßgebliches Arbeitsentgelt</v>
      </c>
      <c r="B25" s="20">
        <f>B16</f>
        <v>120000</v>
      </c>
      <c r="C25" s="11">
        <f aca="true" t="shared" si="4" ref="C25:K25">C16</f>
        <v>69500</v>
      </c>
      <c r="D25" s="11">
        <f t="shared" si="4"/>
        <v>18000</v>
      </c>
      <c r="E25" s="11">
        <f t="shared" si="4"/>
        <v>0</v>
      </c>
      <c r="F25" s="11">
        <f t="shared" si="4"/>
        <v>0</v>
      </c>
      <c r="G25" s="11">
        <f t="shared" si="4"/>
        <v>0</v>
      </c>
      <c r="H25" s="11">
        <f t="shared" si="4"/>
        <v>0</v>
      </c>
      <c r="I25" s="11">
        <f t="shared" si="4"/>
        <v>0</v>
      </c>
      <c r="J25" s="11">
        <f t="shared" si="4"/>
        <v>0</v>
      </c>
      <c r="K25" s="11">
        <f t="shared" si="4"/>
        <v>0</v>
      </c>
    </row>
    <row r="26" spans="1:11" ht="12.75">
      <c r="A26" s="65" t="s">
        <v>48</v>
      </c>
      <c r="B26" s="19">
        <f>B22</f>
        <v>300</v>
      </c>
      <c r="C26" s="12">
        <f aca="true" t="shared" si="5" ref="C26:K26">C22</f>
        <v>250</v>
      </c>
      <c r="D26" s="12">
        <f t="shared" si="5"/>
        <v>150</v>
      </c>
      <c r="E26" s="12">
        <f t="shared" si="5"/>
        <v>0</v>
      </c>
      <c r="F26" s="12">
        <f t="shared" si="5"/>
        <v>0</v>
      </c>
      <c r="G26" s="12">
        <f t="shared" si="5"/>
        <v>0</v>
      </c>
      <c r="H26" s="12">
        <f t="shared" si="5"/>
        <v>0</v>
      </c>
      <c r="I26" s="12">
        <f t="shared" si="5"/>
        <v>0</v>
      </c>
      <c r="J26" s="12">
        <f t="shared" si="5"/>
        <v>0</v>
      </c>
      <c r="K26" s="12">
        <f t="shared" si="5"/>
        <v>0</v>
      </c>
    </row>
    <row r="27" spans="1:11" ht="12.75">
      <c r="A27" s="60" t="s">
        <v>21</v>
      </c>
      <c r="B27" s="18">
        <f>IF(B26=0,0,B25/B26)</f>
        <v>400</v>
      </c>
      <c r="C27" s="10">
        <f aca="true" t="shared" si="6" ref="C27:K27">IF(C26=0,0,C25/C26)</f>
        <v>278</v>
      </c>
      <c r="D27" s="10">
        <f t="shared" si="6"/>
        <v>120</v>
      </c>
      <c r="E27" s="10">
        <f t="shared" si="6"/>
        <v>0</v>
      </c>
      <c r="F27" s="10">
        <f t="shared" si="6"/>
        <v>0</v>
      </c>
      <c r="G27" s="10">
        <f t="shared" si="6"/>
        <v>0</v>
      </c>
      <c r="H27" s="10">
        <f t="shared" si="6"/>
        <v>0</v>
      </c>
      <c r="I27" s="10">
        <f t="shared" si="6"/>
        <v>0</v>
      </c>
      <c r="J27" s="10">
        <f t="shared" si="6"/>
        <v>0</v>
      </c>
      <c r="K27" s="10">
        <f t="shared" si="6"/>
        <v>0</v>
      </c>
    </row>
    <row r="28" spans="1:11" ht="12.75">
      <c r="A28" s="57" t="s">
        <v>22</v>
      </c>
      <c r="B28" s="19">
        <f>Erfassungsblatt!B11</f>
        <v>4</v>
      </c>
      <c r="C28" s="12">
        <f>Erfassungsblatt!C11</f>
        <v>15</v>
      </c>
      <c r="D28" s="12">
        <f>Erfassungsblatt!D11</f>
        <v>2</v>
      </c>
      <c r="E28" s="12">
        <f>Erfassungsblatt!E11</f>
        <v>0</v>
      </c>
      <c r="F28" s="12">
        <f>Erfassungsblatt!F11</f>
        <v>0</v>
      </c>
      <c r="G28" s="12">
        <f>Erfassungsblatt!G11</f>
        <v>0</v>
      </c>
      <c r="H28" s="12">
        <f>Erfassungsblatt!H11</f>
        <v>0</v>
      </c>
      <c r="I28" s="12">
        <f>Erfassungsblatt!I11</f>
        <v>0</v>
      </c>
      <c r="J28" s="12">
        <f>Erfassungsblatt!J11</f>
        <v>0</v>
      </c>
      <c r="K28" s="12">
        <f>Erfassungsblatt!K11</f>
        <v>0</v>
      </c>
    </row>
    <row r="29" spans="1:11" ht="12.75">
      <c r="A29" s="60" t="s">
        <v>63</v>
      </c>
      <c r="B29" s="18">
        <f>B27*B28</f>
        <v>1600</v>
      </c>
      <c r="C29" s="10">
        <f aca="true" t="shared" si="7" ref="C29:K29">C27*C28</f>
        <v>4170</v>
      </c>
      <c r="D29" s="10">
        <f t="shared" si="7"/>
        <v>240</v>
      </c>
      <c r="E29" s="10">
        <f t="shared" si="7"/>
        <v>0</v>
      </c>
      <c r="F29" s="10">
        <f t="shared" si="7"/>
        <v>0</v>
      </c>
      <c r="G29" s="10">
        <f t="shared" si="7"/>
        <v>0</v>
      </c>
      <c r="H29" s="10">
        <f t="shared" si="7"/>
        <v>0</v>
      </c>
      <c r="I29" s="10">
        <f t="shared" si="7"/>
        <v>0</v>
      </c>
      <c r="J29" s="10">
        <f t="shared" si="7"/>
        <v>0</v>
      </c>
      <c r="K29" s="10">
        <f t="shared" si="7"/>
        <v>0</v>
      </c>
    </row>
    <row r="30" spans="1:11" ht="21" customHeight="1">
      <c r="A30" s="66" t="s">
        <v>23</v>
      </c>
      <c r="B30" s="107">
        <f>SUM(B29:K29)</f>
        <v>6010</v>
      </c>
      <c r="C30" s="108"/>
      <c r="D30" s="13"/>
      <c r="E30" s="13"/>
      <c r="F30" s="13"/>
      <c r="G30" s="13"/>
      <c r="H30" s="13"/>
      <c r="I30" s="13"/>
      <c r="J30" s="13"/>
      <c r="K30" s="13"/>
    </row>
  </sheetData>
  <sheetProtection password="C213" sheet="1" objects="1" scenarios="1"/>
  <mergeCells count="3">
    <mergeCell ref="B30:C30"/>
    <mergeCell ref="B4:D4"/>
    <mergeCell ref="B5:D5"/>
  </mergeCells>
  <printOptions/>
  <pageMargins left="0.5118110236220472" right="0.5118110236220472"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Becker</dc:creator>
  <cp:keywords/>
  <dc:description/>
  <cp:lastModifiedBy>Achim Hardekopf</cp:lastModifiedBy>
  <cp:lastPrinted>2015-03-09T11:59:25Z</cp:lastPrinted>
  <dcterms:created xsi:type="dcterms:W3CDTF">2012-01-31T10:19:19Z</dcterms:created>
  <dcterms:modified xsi:type="dcterms:W3CDTF">2016-03-13T10:31:10Z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